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7605" windowHeight="3495" firstSheet="2" activeTab="4"/>
  </bookViews>
  <sheets>
    <sheet name="Дох_2012" sheetId="1" r:id="rId1"/>
    <sheet name="ДОХ 2013-2014" sheetId="2" r:id="rId2"/>
    <sheet name="Вед стр_2012" sheetId="3" r:id="rId3"/>
    <sheet name="Расх 2013_2014" sheetId="4" r:id="rId4"/>
    <sheet name="Источники внутр финансирования" sheetId="5" r:id="rId5"/>
  </sheets>
  <definedNames>
    <definedName name="_xlnm.Print_Area" localSheetId="1">'ДОХ 2013-2014'!$A$1:$I$85</definedName>
  </definedNames>
  <calcPr fullCalcOnLoad="1"/>
</workbook>
</file>

<file path=xl/comments4.xml><?xml version="1.0" encoding="utf-8"?>
<comments xmlns="http://schemas.openxmlformats.org/spreadsheetml/2006/main">
  <authors>
    <author>Vaso</author>
  </authors>
  <commentList>
    <comment ref="A12" authorId="0">
      <text>
        <r>
          <rPr>
            <b/>
            <sz val="8"/>
            <rFont val="Tahoma"/>
            <family val="0"/>
          </rPr>
          <t>Vaso: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<sst xmlns="http://schemas.openxmlformats.org/spreadsheetml/2006/main" count="1578" uniqueCount="728">
  <si>
    <t>Источники доходов</t>
  </si>
  <si>
    <t>Код</t>
  </si>
  <si>
    <t>Сумма</t>
  </si>
  <si>
    <t>статьи</t>
  </si>
  <si>
    <t>1.</t>
  </si>
  <si>
    <t>НАЛОГИ НА СОВОКУПНЫЙ ДОХОД</t>
  </si>
  <si>
    <t>1.1.</t>
  </si>
  <si>
    <t xml:space="preserve"> </t>
  </si>
  <si>
    <t>1.2.</t>
  </si>
  <si>
    <t>1.3.</t>
  </si>
  <si>
    <t>2.</t>
  </si>
  <si>
    <t>НАЛОГИ НА ИМУЩЕСТВО</t>
  </si>
  <si>
    <t>Налог на имущество физических лиц,взимаемый по ставкам, при-</t>
  </si>
  <si>
    <t>маняемым к объектам налогообложения, расположенным в границах</t>
  </si>
  <si>
    <t>внутригородских муниципальных образований городов федерального</t>
  </si>
  <si>
    <t>3.</t>
  </si>
  <si>
    <t xml:space="preserve"> дарения</t>
  </si>
  <si>
    <t>4.</t>
  </si>
  <si>
    <t>4.1.</t>
  </si>
  <si>
    <t xml:space="preserve">Средства, составляющие восстановительную стоимость </t>
  </si>
  <si>
    <t>ми средств бюджетов внутригородских муниципальных образований</t>
  </si>
  <si>
    <t xml:space="preserve"> городов федерального значения Москва и Санкт-Петербург и</t>
  </si>
  <si>
    <t>и Санкт-Петербург</t>
  </si>
  <si>
    <t>5.</t>
  </si>
  <si>
    <t>ШТРАФЫ, САНКЦИИ, ВОЗМЕЩЕНИЕ УЩЕРБА</t>
  </si>
  <si>
    <t>000 1 16 00000 00 0000 000</t>
  </si>
  <si>
    <t>5.1.</t>
  </si>
  <si>
    <t>182 1 16 06000 01 0000 140</t>
  </si>
  <si>
    <t>при осуществлении наличных денежных расчетов и (или)</t>
  </si>
  <si>
    <t>расчетов с использованием платежных карт</t>
  </si>
  <si>
    <t>5.2.</t>
  </si>
  <si>
    <t>5.3.</t>
  </si>
  <si>
    <t>6.</t>
  </si>
  <si>
    <t>БЕЗВОЗМЕЗДНЫЕ ПОСТУПЛЕНИЯ</t>
  </si>
  <si>
    <t>6.1.</t>
  </si>
  <si>
    <t xml:space="preserve">Дотации  бюджетам внутригородских муниципальных образо- </t>
  </si>
  <si>
    <t>бург на выравнивание бюджетной обеспеченности</t>
  </si>
  <si>
    <t>6.2.</t>
  </si>
  <si>
    <t xml:space="preserve">Субвенции бюджетам  субъектов Российской Федерации  и  </t>
  </si>
  <si>
    <t>973 2 02 03000 00 0000 151</t>
  </si>
  <si>
    <t>муниципальных образований Санкт-Петербурга</t>
  </si>
  <si>
    <t>6.2.1.</t>
  </si>
  <si>
    <t xml:space="preserve">Субвенции бюджетам  внутригородских муниципальных образова- </t>
  </si>
  <si>
    <t>6.2.2.</t>
  </si>
  <si>
    <t>973 2 02 03027 03 0100 151</t>
  </si>
  <si>
    <t>6.2.3.</t>
  </si>
  <si>
    <t>973 2 02 03027 03 0200 151</t>
  </si>
  <si>
    <t>ИТОГО</t>
  </si>
  <si>
    <t>№</t>
  </si>
  <si>
    <t>НАИМЕНОВАНИЕ СТАТЕЙ</t>
  </si>
  <si>
    <t>КОД</t>
  </si>
  <si>
    <t>Код цел</t>
  </si>
  <si>
    <t>КОСГУ</t>
  </si>
  <si>
    <t>П.П</t>
  </si>
  <si>
    <t>ГРБС</t>
  </si>
  <si>
    <t>р и п/р</t>
  </si>
  <si>
    <t>в.р.</t>
  </si>
  <si>
    <t>0102</t>
  </si>
  <si>
    <t>002 01 00</t>
  </si>
  <si>
    <t>500</t>
  </si>
  <si>
    <t>211</t>
  </si>
  <si>
    <t>213</t>
  </si>
  <si>
    <t>0103</t>
  </si>
  <si>
    <t>002 02 00</t>
  </si>
  <si>
    <t>0104</t>
  </si>
  <si>
    <t>2.1.</t>
  </si>
  <si>
    <t>2.2.</t>
  </si>
  <si>
    <t>Прочие расходы</t>
  </si>
  <si>
    <t>Увеличение стоимости основных средств</t>
  </si>
  <si>
    <t>002 05 00</t>
  </si>
  <si>
    <t>013</t>
  </si>
  <si>
    <t>0309</t>
  </si>
  <si>
    <t>БЛАГОУСТРОЙСТВО</t>
  </si>
  <si>
    <t>0503</t>
  </si>
  <si>
    <t>3.1.</t>
  </si>
  <si>
    <t>Молодежная политика и оздоровление детей</t>
  </si>
  <si>
    <t>0707</t>
  </si>
  <si>
    <t>431 02 00</t>
  </si>
  <si>
    <t>431 01 00</t>
  </si>
  <si>
    <t>0801</t>
  </si>
  <si>
    <t>440 99 00</t>
  </si>
  <si>
    <t>001</t>
  </si>
  <si>
    <t xml:space="preserve">                                - Заработная плата</t>
  </si>
  <si>
    <t xml:space="preserve">                               - начисления на заработную плату</t>
  </si>
  <si>
    <t>- прочие расходы</t>
  </si>
  <si>
    <t>450 01 00</t>
  </si>
  <si>
    <t>457 01 00</t>
  </si>
  <si>
    <t>512 01 00</t>
  </si>
  <si>
    <t>511 02 00</t>
  </si>
  <si>
    <t>Налог, взимаемый с налогоплательщиков,  выбравших в качестве</t>
  </si>
  <si>
    <t xml:space="preserve"> объекта налогообложения доходы</t>
  </si>
  <si>
    <t>Налог, взимаемый с налогоплательщиков, выбравших в качестве</t>
  </si>
  <si>
    <t>расходов</t>
  </si>
  <si>
    <t>объекта налогообложения доходы, уменьшенные на величину</t>
  </si>
  <si>
    <t>Единый налог на вмененный доход для отдельных видов деятельности</t>
  </si>
  <si>
    <t>000 1 09 00000 00 0000 000</t>
  </si>
  <si>
    <t xml:space="preserve">Задолженность и перерасчеты по отмененным налогам,  </t>
  </si>
  <si>
    <t>сборам и иным обязательным платежам</t>
  </si>
  <si>
    <t xml:space="preserve">Налог с имущества, переходящего в порядке наследования или </t>
  </si>
  <si>
    <t>182 1 09 04040 01 0000 110</t>
  </si>
  <si>
    <t xml:space="preserve">Денежные взыскания (штрафы) за нарушение  </t>
  </si>
  <si>
    <t>законодательства о применении контрольно-кассовой техники</t>
  </si>
  <si>
    <t>806 1 16 90030 03 0100 140</t>
  </si>
  <si>
    <t>ваний городов федерального значения  Москва и Санкт-Петер-</t>
  </si>
  <si>
    <t>Увеличение стоимости материальных запасов</t>
  </si>
  <si>
    <t>Глава местной администрации</t>
  </si>
  <si>
    <t>значения Москва и Санкт-Петербург</t>
  </si>
  <si>
    <t>и компенсации затрат бюджетов внутригородских муниципальных</t>
  </si>
  <si>
    <t>образований городов федерального значения Москва</t>
  </si>
  <si>
    <t>Функционирование высшего должностного лица</t>
  </si>
  <si>
    <t>1.1.1.</t>
  </si>
  <si>
    <t>1.1.1.1.</t>
  </si>
  <si>
    <t>1.1.1.2.</t>
  </si>
  <si>
    <t>Функционирование законодательных (предста-</t>
  </si>
  <si>
    <t xml:space="preserve">вительных) органов государственной власти и </t>
  </si>
  <si>
    <t xml:space="preserve">представительных органов муниципальных </t>
  </si>
  <si>
    <t>образований</t>
  </si>
  <si>
    <t xml:space="preserve">Заработная плата </t>
  </si>
  <si>
    <t>002 04 00</t>
  </si>
  <si>
    <t>Центральный аппарат</t>
  </si>
  <si>
    <t>2.1.1.</t>
  </si>
  <si>
    <t>2.2.1.</t>
  </si>
  <si>
    <t>092 01 00</t>
  </si>
  <si>
    <t>000 1 06 00000 00 0000 000</t>
  </si>
  <si>
    <t xml:space="preserve">182 1 06 01010 03 0000 110                                                                       </t>
  </si>
  <si>
    <t>862 1 16 90030 03 0200 140</t>
  </si>
  <si>
    <t>973 2 02 01001 03 0000 151</t>
  </si>
  <si>
    <t>Проведение мероприятий по военно-патриотическому</t>
  </si>
  <si>
    <t>воспитанию молодежи на территории муниципального</t>
  </si>
  <si>
    <t xml:space="preserve">Организация и проведение досуговых мероприятий для </t>
  </si>
  <si>
    <t>детей и подростков, проживающих на территории</t>
  </si>
  <si>
    <t>муниципального образования</t>
  </si>
  <si>
    <t xml:space="preserve">Культура </t>
  </si>
  <si>
    <t xml:space="preserve">пального учреждения культуры (МУК) "Наш дом" </t>
  </si>
  <si>
    <t>мероприятий</t>
  </si>
  <si>
    <t>Физическая культура и спорт</t>
  </si>
  <si>
    <t xml:space="preserve">Создание условий для развития на территории </t>
  </si>
  <si>
    <t xml:space="preserve">Функционирование Правительства Российской   </t>
  </si>
  <si>
    <t>местных администраций</t>
  </si>
  <si>
    <t xml:space="preserve">Федерации, высших органов исполнительной </t>
  </si>
  <si>
    <t xml:space="preserve">власти субъектов Российской Федерации,  </t>
  </si>
  <si>
    <t>К о д</t>
  </si>
  <si>
    <t>Наименование</t>
  </si>
  <si>
    <t xml:space="preserve">Изменение остатков средств на счетах по </t>
  </si>
  <si>
    <t>973 1 05 02 01 03 0000 510</t>
  </si>
  <si>
    <t xml:space="preserve"> Увеличение прочих остатков денежных   </t>
  </si>
  <si>
    <t xml:space="preserve">средств бюджетов внутригородских муници- </t>
  </si>
  <si>
    <t>973 1 05 02 01 03 0000 610</t>
  </si>
  <si>
    <t xml:space="preserve">Уменьшение прочих остатков денежных  </t>
  </si>
  <si>
    <t>средств  бюджетов внутригородских муници-</t>
  </si>
  <si>
    <t>Итого:</t>
  </si>
  <si>
    <t>973</t>
  </si>
  <si>
    <t>7.</t>
  </si>
  <si>
    <t>7.1.</t>
  </si>
  <si>
    <t>8.</t>
  </si>
  <si>
    <t>9.</t>
  </si>
  <si>
    <t>9.1.</t>
  </si>
  <si>
    <t>9.2.</t>
  </si>
  <si>
    <t>10.</t>
  </si>
  <si>
    <t>Периодическая печать и издательства</t>
  </si>
  <si>
    <t>10.1.</t>
  </si>
  <si>
    <t>11.</t>
  </si>
  <si>
    <t>11.1.</t>
  </si>
  <si>
    <t>13.</t>
  </si>
  <si>
    <t>13.1.</t>
  </si>
  <si>
    <t>Глава муниципального образования</t>
  </si>
  <si>
    <t>Выполнение функций органами местного само-</t>
  </si>
  <si>
    <t>управления</t>
  </si>
  <si>
    <t>002.04.00</t>
  </si>
  <si>
    <t>2.1.1.2..</t>
  </si>
  <si>
    <t>.2.1.1.3..</t>
  </si>
  <si>
    <t>2.2.1.2.</t>
  </si>
  <si>
    <t>3.1.1.</t>
  </si>
  <si>
    <t>3.1.1.1.</t>
  </si>
  <si>
    <t>3.1.1.2.</t>
  </si>
  <si>
    <t>3.2.</t>
  </si>
  <si>
    <t>3.2.1.</t>
  </si>
  <si>
    <t>3.2.1.1.</t>
  </si>
  <si>
    <t>3.2.1.2.</t>
  </si>
  <si>
    <t>Начисления  на выплаты по оплате труда</t>
  </si>
  <si>
    <t>Транспортные услуги</t>
  </si>
  <si>
    <t xml:space="preserve">Заработная плата  </t>
  </si>
  <si>
    <t>Прочие работы, услуги</t>
  </si>
  <si>
    <t>Услуги связи</t>
  </si>
  <si>
    <t>Командировочные расходы</t>
  </si>
  <si>
    <t xml:space="preserve"> Коммунальные услуги</t>
  </si>
  <si>
    <t>Работы, услуги по содерж имущества</t>
  </si>
  <si>
    <t>Выполнение отдельных государственных</t>
  </si>
  <si>
    <t xml:space="preserve"> полномочий из фонда компенсаций  </t>
  </si>
  <si>
    <t xml:space="preserve">Санкт-Петербурга  </t>
  </si>
  <si>
    <t>Резервные фонды</t>
  </si>
  <si>
    <t xml:space="preserve">Резервный фонд местной администрации  </t>
  </si>
  <si>
    <t>070 01 00</t>
  </si>
  <si>
    <t>Другие общегосударственные вопросы</t>
  </si>
  <si>
    <t>Предупреждение и ликвидация последствий</t>
  </si>
  <si>
    <t>чрезвычайных ситуаций и стихийных</t>
  </si>
  <si>
    <t>бедствий, гражданская оборона</t>
  </si>
  <si>
    <t>9.2.1.</t>
  </si>
  <si>
    <t>зрелищных мероприятий</t>
  </si>
  <si>
    <t>Периодические издания, учрежденные</t>
  </si>
  <si>
    <t>самоуправления</t>
  </si>
  <si>
    <t>представительными органоми местного</t>
  </si>
  <si>
    <t>10.1.1.</t>
  </si>
  <si>
    <t>Охрана семьи и детства</t>
  </si>
  <si>
    <t>Пособия по социальной помощи населению</t>
  </si>
  <si>
    <t>опеке и попечительству</t>
  </si>
  <si>
    <t xml:space="preserve">511 00 00 </t>
  </si>
  <si>
    <t>полномочий за счет субвенций из фонда компен-</t>
  </si>
  <si>
    <t>саций Санкт-Петербурга</t>
  </si>
  <si>
    <t>13.1.1.</t>
  </si>
  <si>
    <t>13.1.1.1.</t>
  </si>
  <si>
    <t>11.1.1.</t>
  </si>
  <si>
    <t>12.1.</t>
  </si>
  <si>
    <t>12.1.1.</t>
  </si>
  <si>
    <t xml:space="preserve">субъекта Российской Федерации и </t>
  </si>
  <si>
    <t>2.2.1.1.</t>
  </si>
  <si>
    <t>2.2.1.3.</t>
  </si>
  <si>
    <t xml:space="preserve">Пособия на содержание детей, находящихся под </t>
  </si>
  <si>
    <t>511 01 00</t>
  </si>
  <si>
    <t xml:space="preserve">511 01 00 </t>
  </si>
  <si>
    <t>Оплата труда приемных родителей</t>
  </si>
  <si>
    <t>2.1.1.1.</t>
  </si>
  <si>
    <t>000 1 05 00000 00 0000 000</t>
  </si>
  <si>
    <t>000 2 00 00000 00 0000 000</t>
  </si>
  <si>
    <t>290</t>
  </si>
  <si>
    <t>10.1.2.</t>
  </si>
  <si>
    <t>10.1.3.</t>
  </si>
  <si>
    <t>10.1.5.</t>
  </si>
  <si>
    <t>10.2.</t>
  </si>
  <si>
    <t>12.</t>
  </si>
  <si>
    <t xml:space="preserve">Сумма </t>
  </si>
  <si>
    <t>2012 г.</t>
  </si>
  <si>
    <t>2013 г.</t>
  </si>
  <si>
    <t>Содержание органов МСУ</t>
  </si>
  <si>
    <t>0113</t>
  </si>
  <si>
    <t>0111</t>
  </si>
  <si>
    <t>1204</t>
  </si>
  <si>
    <t>Участие в профилактике терроризма правонаруше</t>
  </si>
  <si>
    <t>ний и дорожно-транспорт травматизма</t>
  </si>
  <si>
    <t>1105</t>
  </si>
  <si>
    <t xml:space="preserve">Определение должностных лиц, уполномоченных   </t>
  </si>
  <si>
    <t>об административных правонарушениях</t>
  </si>
  <si>
    <t xml:space="preserve">составлять протоколы об административных  </t>
  </si>
  <si>
    <t xml:space="preserve">правонарушениях, и составление протоколов  </t>
  </si>
  <si>
    <t>СОБСТВЕННЫЕ ДОХОДЫ</t>
  </si>
  <si>
    <t>Услуги по содержаию имущества</t>
  </si>
  <si>
    <t>Прочие услуги</t>
  </si>
  <si>
    <t>(В тыс. руб.)</t>
  </si>
  <si>
    <t xml:space="preserve">Налог, взимаемый с налогоплательщиков,  выбравших в </t>
  </si>
  <si>
    <t xml:space="preserve"> качестве объекта налогообложения доходы</t>
  </si>
  <si>
    <t>Налог, взимаемый с налогоплательщиков, выбравших</t>
  </si>
  <si>
    <t xml:space="preserve"> в качестве объекта налогообложения доходы,</t>
  </si>
  <si>
    <t>городов федеральногозначения Москва и Санкт-Петербург</t>
  </si>
  <si>
    <t xml:space="preserve">зеленых насаждений внутриквартального озеленения и </t>
  </si>
  <si>
    <t xml:space="preserve"> соответствии с законодательством Санкт-Петербурга</t>
  </si>
  <si>
    <t xml:space="preserve">подлежащие зачислению в бюджеты внутригородских </t>
  </si>
  <si>
    <t xml:space="preserve">муниципальных образований Санкт-Петербурга в </t>
  </si>
  <si>
    <t xml:space="preserve">законодательства о применении контрольно-кассовой </t>
  </si>
  <si>
    <t xml:space="preserve">техники при осуществлении наличных денежных расчетов </t>
  </si>
  <si>
    <t>и (или) расчетов с использованием платежных карт</t>
  </si>
  <si>
    <t xml:space="preserve">Дотации  бюджетам внутригородских муниципальных </t>
  </si>
  <si>
    <t xml:space="preserve">образо-ваний городов федерального значения </t>
  </si>
  <si>
    <t xml:space="preserve"> бюджетной обеспеченности</t>
  </si>
  <si>
    <t xml:space="preserve"> Москва и Санкт-Петербург на выравнивание</t>
  </si>
  <si>
    <t xml:space="preserve">Субвенции бюджетам  субъектов Российской Федера-  </t>
  </si>
  <si>
    <t>ции  и муниципальных образований Санкт-Петербурга</t>
  </si>
  <si>
    <t>6.2.4.</t>
  </si>
  <si>
    <t xml:space="preserve">Субвенции бюджетам  внутригородских муниципальных  </t>
  </si>
  <si>
    <t xml:space="preserve">Петербурга "Об административных правонарушениях </t>
  </si>
  <si>
    <t xml:space="preserve">Субвенции бюджетам внутригородских муниципальных </t>
  </si>
  <si>
    <t>муниципального образования массовой физи-</t>
  </si>
  <si>
    <t>ческой культуры и спорта</t>
  </si>
  <si>
    <t>Выполнение функций бюджетными учрежд-ми</t>
  </si>
  <si>
    <t>Содержание и обесп-ние деятельности Муници-</t>
  </si>
  <si>
    <t>Депутаты представительного органа муниц-</t>
  </si>
  <si>
    <t>пального образования</t>
  </si>
  <si>
    <t>бюджета муниципального образования на плановый период</t>
  </si>
  <si>
    <t>1004</t>
  </si>
  <si>
    <t>520 13 01</t>
  </si>
  <si>
    <t>520 13 02</t>
  </si>
  <si>
    <t>002 06 01</t>
  </si>
  <si>
    <t>3.2.1.3.</t>
  </si>
  <si>
    <t>3.2.1.4.</t>
  </si>
  <si>
    <t>3.2.1.5.</t>
  </si>
  <si>
    <t>3.2.1.6.</t>
  </si>
  <si>
    <t>3.2.1.7.</t>
  </si>
  <si>
    <t>3.2.1.8.</t>
  </si>
  <si>
    <t>3.2.1.9.</t>
  </si>
  <si>
    <t>3.2.1.11.</t>
  </si>
  <si>
    <t>002 06 03</t>
  </si>
  <si>
    <t>3.3.1.</t>
  </si>
  <si>
    <t>4.1.1.</t>
  </si>
  <si>
    <t>6.1.1.</t>
  </si>
  <si>
    <t>6.1.1.1.</t>
  </si>
  <si>
    <t>8.1.</t>
  </si>
  <si>
    <t>Ведомственная структура расходов</t>
  </si>
  <si>
    <t>973 2 02 03024 03 0200 151</t>
  </si>
  <si>
    <t>973 2 02 03024 03 0100 151</t>
  </si>
  <si>
    <t>002 03 01</t>
  </si>
  <si>
    <t>002.03 01</t>
  </si>
  <si>
    <t>002 03 02</t>
  </si>
  <si>
    <t>0410</t>
  </si>
  <si>
    <t>330 00 00</t>
  </si>
  <si>
    <t>795 01 00</t>
  </si>
  <si>
    <t>10.1.4.</t>
  </si>
  <si>
    <t>10.1.6.</t>
  </si>
  <si>
    <t>10.1.7.</t>
  </si>
  <si>
    <t>10.1.8.</t>
  </si>
  <si>
    <t>10.1.9.</t>
  </si>
  <si>
    <t>10.1.10.</t>
  </si>
  <si>
    <t>.</t>
  </si>
  <si>
    <t>3.3.</t>
  </si>
  <si>
    <t>11.1.2.</t>
  </si>
  <si>
    <t>11.1.3.</t>
  </si>
  <si>
    <t>11.1.4.</t>
  </si>
  <si>
    <t>11.1.5.</t>
  </si>
  <si>
    <t>11.1.6.</t>
  </si>
  <si>
    <t>11.1.7.</t>
  </si>
  <si>
    <t>11.2.</t>
  </si>
  <si>
    <t>11.2.1.</t>
  </si>
  <si>
    <t>11.2.1.1.</t>
  </si>
  <si>
    <t>090 01 00</t>
  </si>
  <si>
    <t>Проведение подготовки и обучения неработа-</t>
  </si>
  <si>
    <t>ющего населения способам защиты и дейст-</t>
  </si>
  <si>
    <t>виям в чрезвычайных ситуациях</t>
  </si>
  <si>
    <t xml:space="preserve">219 03 00 </t>
  </si>
  <si>
    <t>переданных на воспитание в приемные семьи</t>
  </si>
  <si>
    <t xml:space="preserve">под опекой о (попечительством), и детей, </t>
  </si>
  <si>
    <t xml:space="preserve">Мероприятия по борьбе с беспризорностью, </t>
  </si>
  <si>
    <t xml:space="preserve">Организация местных и участие а организации и  </t>
  </si>
  <si>
    <t xml:space="preserve">проведении городских праздничных и иных зрелищных </t>
  </si>
  <si>
    <t xml:space="preserve">и проведении городских праздничных и иных   </t>
  </si>
  <si>
    <t>Организация местных и участие в организации</t>
  </si>
  <si>
    <t>000 1 00 00 00 00 0000 000</t>
  </si>
  <si>
    <t>000 1 05 00 00 00 0000 000</t>
  </si>
  <si>
    <t>226</t>
  </si>
  <si>
    <t xml:space="preserve">Местная администрация внутригородского </t>
  </si>
  <si>
    <t>муниципального образования Санкт-Петербурга</t>
  </si>
  <si>
    <t>1202</t>
  </si>
  <si>
    <t>Связь и информатика</t>
  </si>
  <si>
    <t>Информационные технологии и связь</t>
  </si>
  <si>
    <t>8.1</t>
  </si>
  <si>
    <t>7.1.1</t>
  </si>
  <si>
    <t>Текущий ремонт придомовых территорий и терри-</t>
  </si>
  <si>
    <t>торий и территорий домов, включая проезды и</t>
  </si>
  <si>
    <t>въезды, пешеходные дорожки.</t>
  </si>
  <si>
    <t>600 01 01</t>
  </si>
  <si>
    <t>8.1.1.</t>
  </si>
  <si>
    <t>Выполнение функций органами местного самоуправления</t>
  </si>
  <si>
    <t>8.1.1.1</t>
  </si>
  <si>
    <t>8.2</t>
  </si>
  <si>
    <t>Проведение мер по уширению территорий, дворов</t>
  </si>
  <si>
    <t>в целях организации дополнительных парковоч-</t>
  </si>
  <si>
    <t>ных мест</t>
  </si>
  <si>
    <t>600 01 02</t>
  </si>
  <si>
    <t>8.2.1</t>
  </si>
  <si>
    <t>8.2.1.1</t>
  </si>
  <si>
    <t>8.3</t>
  </si>
  <si>
    <t>Установка,содержание и ремонт ограждений газонов</t>
  </si>
  <si>
    <t>600 01 03</t>
  </si>
  <si>
    <t>8.3.1</t>
  </si>
  <si>
    <t>8.3.1.1</t>
  </si>
  <si>
    <t>8.4</t>
  </si>
  <si>
    <t>Обустройство и содержание спортивных площадок</t>
  </si>
  <si>
    <t>600 01 05</t>
  </si>
  <si>
    <t>8.4.1</t>
  </si>
  <si>
    <t>8.4.1.1</t>
  </si>
  <si>
    <t>8.6</t>
  </si>
  <si>
    <t xml:space="preserve">Ликвидация несанкционированных свалок бытовых отходов </t>
  </si>
  <si>
    <t>и мусора</t>
  </si>
  <si>
    <t>600 02 02</t>
  </si>
  <si>
    <t>8.6.1</t>
  </si>
  <si>
    <t>Покос травы</t>
  </si>
  <si>
    <t>8.6.1.1</t>
  </si>
  <si>
    <t>600 02 03</t>
  </si>
  <si>
    <t>8.7</t>
  </si>
  <si>
    <t>Озеленение придомовых территорий и территорий дворов</t>
  </si>
  <si>
    <t>600 03 01</t>
  </si>
  <si>
    <t>8.7.1</t>
  </si>
  <si>
    <t>8.7.1.1</t>
  </si>
  <si>
    <t>8.8</t>
  </si>
  <si>
    <t xml:space="preserve">Компенсационное озеление,проведение санитарных рубок </t>
  </si>
  <si>
    <t>ников),реконструкция зеленых насаждений внутрикварталь-</t>
  </si>
  <si>
    <t>ного озеленения</t>
  </si>
  <si>
    <t>(в том числе удаление аварийных,больных деревьев и кустар</t>
  </si>
  <si>
    <t>600 03 02</t>
  </si>
  <si>
    <t>8.8.1</t>
  </si>
  <si>
    <t>8.8.1.1</t>
  </si>
  <si>
    <t>8.9</t>
  </si>
  <si>
    <t xml:space="preserve">Создание зон отдыха,обустройство и содержание детских </t>
  </si>
  <si>
    <t>площадок</t>
  </si>
  <si>
    <t>600 04 01</t>
  </si>
  <si>
    <t>8.9.1</t>
  </si>
  <si>
    <t>8.9.1.1</t>
  </si>
  <si>
    <t>8.9.1.2</t>
  </si>
  <si>
    <t>Установка дополнительного оборудования</t>
  </si>
  <si>
    <t>Завоз грунта</t>
  </si>
  <si>
    <t>8.7.1.2</t>
  </si>
  <si>
    <t xml:space="preserve">Штрафы за административные правонарушения   в области  </t>
  </si>
  <si>
    <t>благоустройства, предусмотренные главой 4 Закона Санкт-</t>
  </si>
  <si>
    <t xml:space="preserve">Штрафы за административные правонарушения в области </t>
  </si>
  <si>
    <t xml:space="preserve">предпринимательской деятельности, предусмотренные статьей </t>
  </si>
  <si>
    <t>44 Закона Санкт-Петербурга "Об административных право-</t>
  </si>
  <si>
    <t>нарушениях в Санкт-Петербурге".</t>
  </si>
  <si>
    <t xml:space="preserve">образований Санкт-Петербурга на выполнение отдельных  </t>
  </si>
  <si>
    <t>и осущствлению деятельности по опеке и попечительству</t>
  </si>
  <si>
    <t>7.1</t>
  </si>
  <si>
    <t>330 01 00</t>
  </si>
  <si>
    <t>Реализация полномочий по управлению муниципальной</t>
  </si>
  <si>
    <t>собственностью</t>
  </si>
  <si>
    <t>090 00 00</t>
  </si>
  <si>
    <t>5.1.1</t>
  </si>
  <si>
    <t>Формирование архивных фондов органов местного</t>
  </si>
  <si>
    <t>самоуправления, муниципальных предприятий и учреж-</t>
  </si>
  <si>
    <t>дений</t>
  </si>
  <si>
    <t>5.2</t>
  </si>
  <si>
    <t>5.2.1</t>
  </si>
  <si>
    <t>5.2.1.1</t>
  </si>
  <si>
    <t>5.2.1.2</t>
  </si>
  <si>
    <t>019</t>
  </si>
  <si>
    <t>1100</t>
  </si>
  <si>
    <t>Другие вопросы в области физической культуры</t>
  </si>
  <si>
    <t>и спорта</t>
  </si>
  <si>
    <t>862 1 16 90030 03 0100 140</t>
  </si>
  <si>
    <t>Муниципальный Совет Муниципального образования</t>
  </si>
  <si>
    <t>Местная Администрация Муниципального</t>
  </si>
  <si>
    <t>образования</t>
  </si>
  <si>
    <t>182 105 01011 01 0000 110</t>
  </si>
  <si>
    <t>182 105 01021 01 0000 110</t>
  </si>
  <si>
    <t>182 105 02010 02 0000 110</t>
  </si>
  <si>
    <t xml:space="preserve">образований Санкт-Петербурга на выполнение отдельного  </t>
  </si>
  <si>
    <t>Приложение №2</t>
  </si>
  <si>
    <t>182 1 05 02010 02 0000 110</t>
  </si>
  <si>
    <t>БЕЗВОЗДМЕЗДНЫЕ ПОСТУПЛЕНИЯ</t>
  </si>
  <si>
    <t>12.1</t>
  </si>
  <si>
    <t>12.1.1</t>
  </si>
  <si>
    <t>12.1.1.1</t>
  </si>
  <si>
    <t>правонарушениях в Санкт-Петербурге".</t>
  </si>
  <si>
    <t xml:space="preserve">предпринимательской деятельности, предусмотренные </t>
  </si>
  <si>
    <t xml:space="preserve">статьей 44 Закона Санкт-Петербурга "Об административных </t>
  </si>
  <si>
    <t xml:space="preserve">Задолженность и перерасчеты по отмененным </t>
  </si>
  <si>
    <t>налогам,  сборам и иным обязательным платежам</t>
  </si>
  <si>
    <t xml:space="preserve"> административных правонарушениях в  Санкт-Петербурге"</t>
  </si>
  <si>
    <t xml:space="preserve">Субвенции бюджетам  внутригородских муниципальных образований </t>
  </si>
  <si>
    <t>Штрафы за административные правонарушения   в области  благоуст-</t>
  </si>
  <si>
    <t>ройства, предусмотренные главой 4 Закона Санкт-Петербурга "Об</t>
  </si>
  <si>
    <t xml:space="preserve">                          ИСТОЧНИКИ ВНУТРЕННЕГО ФИНАНСИРОВАНИЯ</t>
  </si>
  <si>
    <t xml:space="preserve">                                ДЕФИЦИТА БЮДЖЕТА МО "КУПЧИНО"</t>
  </si>
  <si>
    <t xml:space="preserve">Источники внутреннего финансирования </t>
  </si>
  <si>
    <t>транспортного травматизма, профилактике правонару-</t>
  </si>
  <si>
    <t>Участие в реализации мер по профилактике дорожно-</t>
  </si>
  <si>
    <t>000 2 02 03000 00 0000 151</t>
  </si>
  <si>
    <t>государственного полномочия Санкт-Петербурга по опре-</t>
  </si>
  <si>
    <t>делению должностных лиц, уполномоченных составлять</t>
  </si>
  <si>
    <t>протоколы об административных правонарушениях</t>
  </si>
  <si>
    <t>Уборка территории, водных акваторий, тупиков, проездов</t>
  </si>
  <si>
    <t>9.3.</t>
  </si>
  <si>
    <t>2014 г.</t>
  </si>
  <si>
    <t xml:space="preserve"> 2013 - 2014 г.г.</t>
  </si>
  <si>
    <t>или дарения</t>
  </si>
  <si>
    <t>Налог с имущества, переходящего в порядке наследования</t>
  </si>
  <si>
    <t xml:space="preserve">в границах внутригородских муниципальных образований </t>
  </si>
  <si>
    <t>применяемым к объектам налогообложения, расположенным</t>
  </si>
  <si>
    <r>
      <t xml:space="preserve">Единый налог на </t>
    </r>
    <r>
      <rPr>
        <b/>
        <sz val="10"/>
        <rFont val="Arial Cyr"/>
        <family val="0"/>
      </rPr>
      <t>вменен</t>
    </r>
    <r>
      <rPr>
        <sz val="10"/>
        <rFont val="Arial Cyr"/>
        <family val="2"/>
      </rPr>
      <t>. доход для отд. видов деят-ности</t>
    </r>
  </si>
  <si>
    <r>
      <t xml:space="preserve"> </t>
    </r>
    <r>
      <rPr>
        <sz val="10"/>
        <rFont val="Arial Cyr"/>
        <family val="0"/>
      </rPr>
      <t>уменьшенные</t>
    </r>
    <r>
      <rPr>
        <sz val="10"/>
        <rFont val="Arial Cyr"/>
        <family val="2"/>
      </rPr>
      <t xml:space="preserve"> на величину расходов</t>
    </r>
  </si>
  <si>
    <r>
      <t>ДОХОДЫ</t>
    </r>
    <r>
      <rPr>
        <b/>
        <i/>
        <sz val="8"/>
        <rFont val="Arial Cyr"/>
        <family val="0"/>
      </rPr>
      <t xml:space="preserve">                                                            </t>
    </r>
  </si>
  <si>
    <r>
      <t xml:space="preserve">Формирование </t>
    </r>
    <r>
      <rPr>
        <b/>
        <sz val="10"/>
        <rFont val="Arial Cyr"/>
        <family val="0"/>
      </rPr>
      <t>архивных фондов</t>
    </r>
    <r>
      <rPr>
        <sz val="10"/>
        <rFont val="Arial Cyr"/>
        <family val="0"/>
      </rPr>
      <t xml:space="preserve"> органов местного</t>
    </r>
  </si>
  <si>
    <t>9.1.1.</t>
  </si>
  <si>
    <t>11.3.</t>
  </si>
  <si>
    <t>шений и профилактике терроризма и экстремизма (МА)</t>
  </si>
  <si>
    <t>к Решению МС МО "Купчино"</t>
  </si>
  <si>
    <t>Реализация функций,связанных с общегосударствен-</t>
  </si>
  <si>
    <t>ным управлением</t>
  </si>
  <si>
    <t>Субсидии муниципальным организациям</t>
  </si>
  <si>
    <t>+</t>
  </si>
  <si>
    <t>-</t>
  </si>
  <si>
    <t>5.1.1.1.</t>
  </si>
  <si>
    <t>5.1.1.1.1.</t>
  </si>
  <si>
    <t>5.1.2.</t>
  </si>
  <si>
    <t>5.1.2.1.</t>
  </si>
  <si>
    <t>9.1.1.1.</t>
  </si>
  <si>
    <t>9.1.2.</t>
  </si>
  <si>
    <t>9.3.1.</t>
  </si>
  <si>
    <t>11.3.1.</t>
  </si>
  <si>
    <t>11.3.1.1.</t>
  </si>
  <si>
    <t>Другие вопросы в области физической культуры и спорта</t>
  </si>
  <si>
    <r>
      <t xml:space="preserve">      ДОХОДЫ     </t>
    </r>
    <r>
      <rPr>
        <b/>
        <sz val="8"/>
        <rFont val="Arial Cyr"/>
        <family val="0"/>
      </rPr>
      <t xml:space="preserve"> </t>
    </r>
  </si>
  <si>
    <t>государственных полномочий Санкт-Петербурга по организации</t>
  </si>
  <si>
    <t xml:space="preserve">образований Санкт-Петербурга на выполнение отдельного </t>
  </si>
  <si>
    <t>государственного полномочия Санкт-Петербурга по определению</t>
  </si>
  <si>
    <t>должностных лиц, уполномоченных составлять протоколы об</t>
  </si>
  <si>
    <t>административных правонарушениях</t>
  </si>
  <si>
    <t>Выполнение отдельных государственных полномочий за</t>
  </si>
  <si>
    <t>счет субвенций из фонда компенсаций Санкт-Петербурга</t>
  </si>
  <si>
    <t>Членские взносы Совету муниципальных образований</t>
  </si>
  <si>
    <t xml:space="preserve">Проведение подготовки и обучения неработающего </t>
  </si>
  <si>
    <t>чайных ситуациях</t>
  </si>
  <si>
    <t>8.5.2.</t>
  </si>
  <si>
    <t>8.5.2.1.</t>
  </si>
  <si>
    <t>8.5.2.1.2.</t>
  </si>
  <si>
    <t>Субсидии на содержание бюджетного учреждения</t>
  </si>
  <si>
    <t xml:space="preserve">Выполнение отдельных государственных полномочий </t>
  </si>
  <si>
    <t>3.2.1.10.</t>
  </si>
  <si>
    <t>Субсидии на возмещением затрат, связанных</t>
  </si>
  <si>
    <t>с содержанием ДНД</t>
  </si>
  <si>
    <t>Субсидии некоммерческим организациям</t>
  </si>
  <si>
    <t>9.2.1.1.</t>
  </si>
  <si>
    <t>9.3.1.1.</t>
  </si>
  <si>
    <t>11.2.1.1.1.</t>
  </si>
  <si>
    <t>11.2.2.</t>
  </si>
  <si>
    <t>11.2.2.1.</t>
  </si>
  <si>
    <t>Муниципальный Совет внутригородского муниципаль-</t>
  </si>
  <si>
    <t>ного образования муниципальный округ Купчино</t>
  </si>
  <si>
    <t>Фонд оплаты труда и страховые взносы</t>
  </si>
  <si>
    <t>120</t>
  </si>
  <si>
    <t>Иные закупки товаров,работ и услуг для муниципальных нужд</t>
  </si>
  <si>
    <t>002 03 00</t>
  </si>
  <si>
    <t xml:space="preserve">Прочие выплаты (денежная компенсация в связи с </t>
  </si>
  <si>
    <t>осуществлением депутатского мандата)</t>
  </si>
  <si>
    <t>муниципальный округ Купчино</t>
  </si>
  <si>
    <t>ных администраций</t>
  </si>
  <si>
    <t>3.2.2.</t>
  </si>
  <si>
    <t>Иные закупки товаров, работ и услуг для муниципальных нужд</t>
  </si>
  <si>
    <t>3.2.2.1.</t>
  </si>
  <si>
    <t>3.2.2.2.</t>
  </si>
  <si>
    <t>3.2.2.3.</t>
  </si>
  <si>
    <t>3.2.2.4.</t>
  </si>
  <si>
    <t>3.2.2.5.</t>
  </si>
  <si>
    <t>Работы, услуги по содержанию имущества</t>
  </si>
  <si>
    <t>3.2.2.6.</t>
  </si>
  <si>
    <t>3.2.3.</t>
  </si>
  <si>
    <t>Уплата налогов сборов и иных платежей</t>
  </si>
  <si>
    <t>3.2.4.</t>
  </si>
  <si>
    <t>Бюджетные инвестиции</t>
  </si>
  <si>
    <t>3.2.4.1.</t>
  </si>
  <si>
    <t>3.2.4.2.</t>
  </si>
  <si>
    <t xml:space="preserve">Определение должностных лиц, уполномоченных состав  </t>
  </si>
  <si>
    <t xml:space="preserve">лять протоколы об административных правонарушениях, </t>
  </si>
  <si>
    <t xml:space="preserve">и составление протоколов об административных правона- </t>
  </si>
  <si>
    <t>рушениях</t>
  </si>
  <si>
    <t>870</t>
  </si>
  <si>
    <t>самоуправления, муниципальных предприятий и учреждений</t>
  </si>
  <si>
    <t>240</t>
  </si>
  <si>
    <t>Осуществление в порядке и формах, установленных законом</t>
  </si>
  <si>
    <t>Санкт-Петербурга, поддержки деятельности граждан, общест</t>
  </si>
  <si>
    <t>венных объединений, участвующих в охране общественного</t>
  </si>
  <si>
    <t>порядка  на территории муниципального образования</t>
  </si>
  <si>
    <t>630</t>
  </si>
  <si>
    <t>Уплата членских взносов на осуществление деятельности</t>
  </si>
  <si>
    <t>092 05 00</t>
  </si>
  <si>
    <t>Совета муниципальных образований Санкт-Петербурга</t>
  </si>
  <si>
    <t>и содержание его органов</t>
  </si>
  <si>
    <t>Защита населения и территории от чрезвычайных</t>
  </si>
  <si>
    <t>ситуаций природного и техногенного характера,</t>
  </si>
  <si>
    <t>гражданская оборона</t>
  </si>
  <si>
    <t>600 03 04</t>
  </si>
  <si>
    <t>насаждений внутриквартального озеленения</t>
  </si>
  <si>
    <t>610</t>
  </si>
  <si>
    <t>Целевые программы муниципального образования</t>
  </si>
  <si>
    <t>795 00 00</t>
  </si>
  <si>
    <t>440 02 00</t>
  </si>
  <si>
    <t>440 01 00</t>
  </si>
  <si>
    <t>002 06 02</t>
  </si>
  <si>
    <t xml:space="preserve">Начисления  на выплаты по оплате труда    </t>
  </si>
  <si>
    <t>Создание условий для развития на территории муниципально-</t>
  </si>
  <si>
    <t>487 01 00</t>
  </si>
  <si>
    <t>го образования массовой физической культуры и спорта</t>
  </si>
  <si>
    <t>487 02 00</t>
  </si>
  <si>
    <t>Периодические издания, учрежденные представительными</t>
  </si>
  <si>
    <t>органами местного самоуправления</t>
  </si>
  <si>
    <t>Депутаты представительного органа муниципального</t>
  </si>
  <si>
    <t xml:space="preserve"> образования</t>
  </si>
  <si>
    <t>2.1.2.</t>
  </si>
  <si>
    <t>2.1.1.4.</t>
  </si>
  <si>
    <t>Формирование и размещение муниципального заказа</t>
  </si>
  <si>
    <t>092 02 00</t>
  </si>
  <si>
    <t>8.7.1.</t>
  </si>
  <si>
    <t>Безвозмездные перечисления организациям, за исключени-</t>
  </si>
  <si>
    <t>ем государственных и муниципальных организаций</t>
  </si>
  <si>
    <t>5.1.3.</t>
  </si>
  <si>
    <t>5.1.3.1.</t>
  </si>
  <si>
    <t>5.1.4.</t>
  </si>
  <si>
    <t>6.1.2.</t>
  </si>
  <si>
    <t>6.1.3.</t>
  </si>
  <si>
    <t>6.1.4.</t>
  </si>
  <si>
    <t>7.1.2.</t>
  </si>
  <si>
    <t>8.3.1.</t>
  </si>
  <si>
    <t>8.3.2</t>
  </si>
  <si>
    <t>8.3.3.</t>
  </si>
  <si>
    <t>8.3.4.</t>
  </si>
  <si>
    <t>8.4.</t>
  </si>
  <si>
    <t>8.5.</t>
  </si>
  <si>
    <t>8.5.1.</t>
  </si>
  <si>
    <t>8.5.3.</t>
  </si>
  <si>
    <t>8.6.</t>
  </si>
  <si>
    <t>8.6.1.</t>
  </si>
  <si>
    <t>8.6.3.</t>
  </si>
  <si>
    <t>8.7.</t>
  </si>
  <si>
    <t>8.8.</t>
  </si>
  <si>
    <t>8.8.2.</t>
  </si>
  <si>
    <t>8.8.3.</t>
  </si>
  <si>
    <t>9.1.3.</t>
  </si>
  <si>
    <t>9.1.4.</t>
  </si>
  <si>
    <t>9.2.4.</t>
  </si>
  <si>
    <t>Организация  местных и участие в организации и</t>
  </si>
  <si>
    <t>10.10.2.</t>
  </si>
  <si>
    <t xml:space="preserve">Безвозмездные перечисления государственным и </t>
  </si>
  <si>
    <t>муниципальным организациям</t>
  </si>
  <si>
    <t>12.1.1.1.</t>
  </si>
  <si>
    <t>Функционирование Правительства Российской  Федера-</t>
  </si>
  <si>
    <t>ции,  высших исполнительных органов государствен-</t>
  </si>
  <si>
    <t xml:space="preserve">ной власти субъектов Российской Федерации, мест-  </t>
  </si>
  <si>
    <t xml:space="preserve"> Ведомственная структура расходов</t>
  </si>
  <si>
    <t xml:space="preserve"> бюджета МО "Купчино" </t>
  </si>
  <si>
    <t xml:space="preserve"> .</t>
  </si>
  <si>
    <t xml:space="preserve">000 1 13 02993 03 0000 130 </t>
  </si>
  <si>
    <t>федерального значения Москвы и Санкт-Петербурга</t>
  </si>
  <si>
    <t>Прочие доходы от компенсации затрат  бюджетов вну-</t>
  </si>
  <si>
    <t>тригородских муниципальных образований городов</t>
  </si>
  <si>
    <t>9.1.5.</t>
  </si>
  <si>
    <t>9.2.3.</t>
  </si>
  <si>
    <t>населения способам защиты и действиям в чрезвы-</t>
  </si>
  <si>
    <t xml:space="preserve">Субсидии на организацию и проведение местных  </t>
  </si>
  <si>
    <t xml:space="preserve">и участие в организации и проведении городских </t>
  </si>
  <si>
    <t>праздничных и иных зредищных мероприятий</t>
  </si>
  <si>
    <t>Изменения</t>
  </si>
  <si>
    <t>12.1.1.2.</t>
  </si>
  <si>
    <t>12.1.1.3.</t>
  </si>
  <si>
    <t xml:space="preserve">внутриквартального озелененимя </t>
  </si>
  <si>
    <t xml:space="preserve">Озеленение  территорий  зеленых насаждений </t>
  </si>
  <si>
    <t>Установка и содержание малых архитектурных форм, уличной</t>
  </si>
  <si>
    <t>мебели и хозяйственно-бытового оборудования, необходимого</t>
  </si>
  <si>
    <t>для благоустройства территории муниципального образования</t>
  </si>
  <si>
    <t>600 01 04</t>
  </si>
  <si>
    <t>Установка, и содержание малых архитектурных форм,</t>
  </si>
  <si>
    <t>уличной мебели и хозяйственно-бытового оборудова-</t>
  </si>
  <si>
    <t xml:space="preserve">ния, необходимого для благоустройства территории  </t>
  </si>
  <si>
    <t xml:space="preserve">муниципального образования </t>
  </si>
  <si>
    <t>8.1.2.</t>
  </si>
  <si>
    <t>Текущий ремонт придомовых территорий, дворовых</t>
  </si>
  <si>
    <t>пешеходные дорожки.</t>
  </si>
  <si>
    <t xml:space="preserve">территорий, включая проезды и въезды, </t>
  </si>
  <si>
    <t xml:space="preserve">Проведение мер по уширению территорий, </t>
  </si>
  <si>
    <t xml:space="preserve">дворовв целях организации дополнительных </t>
  </si>
  <si>
    <t>парковочных мест</t>
  </si>
  <si>
    <t>8.2.1.</t>
  </si>
  <si>
    <t>Участие в обеспечение чистоты и порядка на терри-</t>
  </si>
  <si>
    <t>тории муниципального образования</t>
  </si>
  <si>
    <t xml:space="preserve">Проведение санитарных рубок (в том числе </t>
  </si>
  <si>
    <t xml:space="preserve"> кустарников), реконструкция зеленых</t>
  </si>
  <si>
    <t xml:space="preserve">Создание зон отдыха,в том числе обустройство, </t>
  </si>
  <si>
    <t>содержание и уборка территорий детских площадок</t>
  </si>
  <si>
    <t>Проведение мероприятий  по военно-</t>
  </si>
  <si>
    <t>патриотическомувоспитанию молодежи на тер</t>
  </si>
  <si>
    <t>ритории муниципального образования</t>
  </si>
  <si>
    <t>Организация и проведение досуговых мероприя-</t>
  </si>
  <si>
    <t xml:space="preserve">тий для детей и подростков, проживающих на </t>
  </si>
  <si>
    <t>территории муниципального образования (МА)</t>
  </si>
  <si>
    <t>10.2.1.</t>
  </si>
  <si>
    <t>10.2.1.1.</t>
  </si>
  <si>
    <t>10.2.1.2.</t>
  </si>
  <si>
    <t>за счет субвенций из фонда компенсаций С-Пб</t>
  </si>
  <si>
    <t xml:space="preserve">проведении городских праздничных и иных </t>
  </si>
  <si>
    <t xml:space="preserve">  (МУК) "Наш дом"</t>
  </si>
  <si>
    <t>Содержание и обеспечение деятельности муниципального учрежденеия культуры
го учреждения культуры</t>
  </si>
  <si>
    <t xml:space="preserve">опекой (попечительством), и детей, переданных   </t>
  </si>
  <si>
    <t>на воспитание в приемные семьи</t>
  </si>
  <si>
    <t xml:space="preserve">за счет субвенций из фонда компенсаций </t>
  </si>
  <si>
    <t>Санкт-Петербурга</t>
  </si>
  <si>
    <t>за счет субвенций из фонда компенсаций Санкт-</t>
  </si>
  <si>
    <t>Петербурга</t>
  </si>
  <si>
    <t xml:space="preserve">Безвозмездные перечисления государственным </t>
  </si>
  <si>
    <t xml:space="preserve">и муниципальным организациям </t>
  </si>
  <si>
    <t>12.1.1.4</t>
  </si>
  <si>
    <t>Корр</t>
  </si>
  <si>
    <t>рка</t>
  </si>
  <si>
    <t>на 28.02</t>
  </si>
  <si>
    <t>5.1.1.</t>
  </si>
  <si>
    <t>5.1.4.1.</t>
  </si>
  <si>
    <t>3.3.1.1.</t>
  </si>
  <si>
    <t>860</t>
  </si>
  <si>
    <t>8.5.4.</t>
  </si>
  <si>
    <t>8.8.1.</t>
  </si>
  <si>
    <t>удаление аварийных,больных деревьев и</t>
  </si>
  <si>
    <t>``</t>
  </si>
  <si>
    <t>Условно утверждаемые расходы</t>
  </si>
  <si>
    <t>999 00 00</t>
  </si>
  <si>
    <t>999</t>
  </si>
  <si>
    <t>Содержание муниципальной информационной службы</t>
  </si>
  <si>
    <t>Содержание  муниципальной информационной службы</t>
  </si>
  <si>
    <t>НА 2012-2014 г.г.</t>
  </si>
  <si>
    <t>867 113  02993 03 0100 130</t>
  </si>
  <si>
    <t xml:space="preserve">Глава местной администрации </t>
  </si>
  <si>
    <t xml:space="preserve">000 1 13  02993  03  0000  130 </t>
  </si>
  <si>
    <t>ний Санкт-Петербурга на исполнение органами местного самоуправ-</t>
  </si>
  <si>
    <t>ленгия отдельных государственных полномочий Санкт-Петербурга</t>
  </si>
  <si>
    <t>по выплате денежных средств на содержание детей,  находящихся</t>
  </si>
  <si>
    <t>под опекой (попечительством) и детей, переданных на воспитание</t>
  </si>
  <si>
    <t>в приемные семьи</t>
  </si>
  <si>
    <t xml:space="preserve">Санкт-Петербурга на исполнение органами местного самоуправления </t>
  </si>
  <si>
    <t>отдельных государственных полномочий Санкт-Петербурга по вы-</t>
  </si>
  <si>
    <t>плате вознаграждения приемным родителям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</si>
  <si>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</si>
  <si>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бюджета муниципального образования "Купчино"                      </t>
  </si>
  <si>
    <t xml:space="preserve">бюджета муниципального образования "Купчино" </t>
  </si>
  <si>
    <t>Приложение №1</t>
  </si>
  <si>
    <t>№38 - 20.12.2011.</t>
  </si>
  <si>
    <t>(в ред. Решения МС МО "Купчино"</t>
  </si>
  <si>
    <t>№47 - 27.11.2012.).</t>
  </si>
  <si>
    <t xml:space="preserve">                                                         на 2012 год.</t>
  </si>
  <si>
    <t>Налог на имущество физических лиц, взимаемый по ставкам,</t>
  </si>
  <si>
    <t>Прочие доходы от компенсации затрат бюджетов вну-</t>
  </si>
  <si>
    <t>и осуществлению деятельности по опеке и попечительству.</t>
  </si>
  <si>
    <t>в Санкт-Петербурге"</t>
  </si>
  <si>
    <t>соответствии с законодательством Санкт-Петербурга</t>
  </si>
  <si>
    <t>Приложение №3</t>
  </si>
  <si>
    <t>Приложение №4</t>
  </si>
  <si>
    <t>Приложение №5</t>
  </si>
  <si>
    <t>дефицитов бюджетов.</t>
  </si>
  <si>
    <t>учёту средств бюджетов.</t>
  </si>
  <si>
    <t>пальных образований Санкт-Петербурга.</t>
  </si>
  <si>
    <t>С.Н.Татаренко.</t>
  </si>
  <si>
    <t>на 2012 год.</t>
  </si>
  <si>
    <t>(в тыс. руб.).</t>
  </si>
  <si>
    <t>на плановый период 2013-2014 г.г.</t>
  </si>
  <si>
    <t>субъекта Российской Федерации и муниципального</t>
  </si>
  <si>
    <t>образования.</t>
  </si>
  <si>
    <t>Глава местной администрации                                                                      С.Н.Татаренко.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</si>
</sst>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(&quot;$&quot;* #,##0.00_);_(&quot;$&quot;* \(#,##0.00\);_(&quot;$&quot;* &quot;-&quot;??_);_(@_)"/>
    <numFmt numFmtId="166" formatCode="0.0000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_р_._-;\-* #,##0_р_._-;_-* &quot;-&quot;??_р_._-;_-@_-"/>
    <numFmt numFmtId="175" formatCode="0;[Red]0"/>
    <numFmt numFmtId="176" formatCode="[$-FC19]d\ mmmm\ yyyy\ &quot;г.&quot;"/>
    <numFmt numFmtId="177" formatCode="0.00;[Red]0.00"/>
    <numFmt numFmtId="178" formatCode="0.0;[Red]0.0"/>
    <numFmt numFmtId="179" formatCode="0.000000"/>
    <numFmt numFmtId="180" formatCode="0.00000"/>
    <numFmt numFmtId="181" formatCode="#,##0.0"/>
    <numFmt numFmtId="182" formatCode="d/m;@"/>
  </numFmts>
  <fonts count="89">
    <font>
      <sz val="10"/>
      <name val="Arial Cyr"/>
      <family val="0"/>
    </font>
    <font>
      <b/>
      <sz val="12"/>
      <name val="Arial Cyr"/>
      <family val="2"/>
    </font>
    <font>
      <b/>
      <sz val="8"/>
      <name val="Arial Cyr"/>
      <family val="0"/>
    </font>
    <font>
      <sz val="12"/>
      <name val="Arial Cyr"/>
      <family val="0"/>
    </font>
    <font>
      <b/>
      <sz val="10"/>
      <name val="Arial Cyr"/>
      <family val="2"/>
    </font>
    <font>
      <sz val="8"/>
      <name val="Arial"/>
      <family val="0"/>
    </font>
    <font>
      <i/>
      <sz val="10"/>
      <name val="Arial Cyr"/>
      <family val="2"/>
    </font>
    <font>
      <sz val="8"/>
      <name val="Arial Cyr"/>
      <family val="2"/>
    </font>
    <font>
      <b/>
      <sz val="10"/>
      <name val="Arial"/>
      <family val="2"/>
    </font>
    <font>
      <b/>
      <sz val="9"/>
      <name val="Arial"/>
      <family val="0"/>
    </font>
    <font>
      <b/>
      <sz val="9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sz val="7"/>
      <name val="Arial Cyr"/>
      <family val="0"/>
    </font>
    <font>
      <b/>
      <i/>
      <sz val="10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b/>
      <i/>
      <sz val="9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i/>
      <sz val="11"/>
      <name val="Arial Cyr"/>
      <family val="0"/>
    </font>
    <font>
      <b/>
      <sz val="8"/>
      <name val="Arial"/>
      <family val="0"/>
    </font>
    <font>
      <b/>
      <i/>
      <sz val="11"/>
      <name val="Arial Cyr"/>
      <family val="0"/>
    </font>
    <font>
      <sz val="9"/>
      <name val="Arial"/>
      <family val="0"/>
    </font>
    <font>
      <b/>
      <sz val="12"/>
      <name val="Arial"/>
      <family val="2"/>
    </font>
    <font>
      <i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Arial Cyr"/>
      <family val="0"/>
    </font>
    <font>
      <sz val="12"/>
      <name val="Arial"/>
      <family val="2"/>
    </font>
    <font>
      <sz val="9"/>
      <name val="Times New Roman"/>
      <family val="1"/>
    </font>
    <font>
      <b/>
      <i/>
      <sz val="8"/>
      <color indexed="23"/>
      <name val="Arial Cyr"/>
      <family val="2"/>
    </font>
    <font>
      <i/>
      <sz val="8"/>
      <color indexed="23"/>
      <name val="Arial Cyr"/>
      <family val="2"/>
    </font>
    <font>
      <sz val="12"/>
      <name val="Times New Roman"/>
      <family val="1"/>
    </font>
    <font>
      <i/>
      <sz val="10"/>
      <name val="Times New Roman"/>
      <family val="1"/>
    </font>
    <font>
      <i/>
      <sz val="8"/>
      <color indexed="58"/>
      <name val="Arial Cyr"/>
      <family val="0"/>
    </font>
    <font>
      <b/>
      <i/>
      <sz val="14"/>
      <name val="Arial Cyr"/>
      <family val="0"/>
    </font>
    <font>
      <i/>
      <sz val="10"/>
      <color indexed="63"/>
      <name val="Arial Cyr"/>
      <family val="0"/>
    </font>
    <font>
      <i/>
      <sz val="10"/>
      <color indexed="10"/>
      <name val="Arial Cyr"/>
      <family val="0"/>
    </font>
    <font>
      <sz val="11"/>
      <name val="Times New Roman"/>
      <family val="1"/>
    </font>
    <font>
      <i/>
      <sz val="7"/>
      <name val="Arial Cyr"/>
      <family val="0"/>
    </font>
    <font>
      <b/>
      <sz val="9.5"/>
      <name val="Arial Cyr"/>
      <family val="0"/>
    </font>
    <font>
      <sz val="9.5"/>
      <name val="Arial Cyr"/>
      <family val="0"/>
    </font>
    <font>
      <b/>
      <sz val="8"/>
      <color indexed="23"/>
      <name val="Arial Cyr"/>
      <family val="0"/>
    </font>
    <font>
      <sz val="10"/>
      <color indexed="23"/>
      <name val="Arial Cyr"/>
      <family val="0"/>
    </font>
    <font>
      <b/>
      <sz val="10"/>
      <color indexed="23"/>
      <name val="Arial Cyr"/>
      <family val="0"/>
    </font>
    <font>
      <i/>
      <sz val="10"/>
      <color indexed="23"/>
      <name val="Arial Cyr"/>
      <family val="0"/>
    </font>
    <font>
      <sz val="8"/>
      <color indexed="23"/>
      <name val="Arial Cyr"/>
      <family val="0"/>
    </font>
    <font>
      <b/>
      <i/>
      <sz val="10"/>
      <color indexed="23"/>
      <name val="Arial Cyr"/>
      <family val="0"/>
    </font>
    <font>
      <sz val="9"/>
      <color indexed="23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8" fillId="32" borderId="0" applyNumberFormat="0" applyBorder="0" applyAlignment="0" applyProtection="0"/>
  </cellStyleXfs>
  <cellXfs count="11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/>
    </xf>
    <xf numFmtId="0" fontId="0" fillId="0" borderId="15" xfId="0" applyBorder="1" applyAlignment="1">
      <alignment/>
    </xf>
    <xf numFmtId="0" fontId="7" fillId="0" borderId="0" xfId="0" applyFont="1" applyFill="1" applyBorder="1" applyAlignment="1">
      <alignment/>
    </xf>
    <xf numFmtId="0" fontId="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14" fontId="12" fillId="0" borderId="15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2" fillId="0" borderId="16" xfId="0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6" fontId="7" fillId="0" borderId="13" xfId="0" applyNumberFormat="1" applyFont="1" applyBorder="1" applyAlignment="1">
      <alignment horizontal="center"/>
    </xf>
    <xf numFmtId="16" fontId="7" fillId="0" borderId="16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16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14" fontId="2" fillId="0" borderId="11" xfId="0" applyNumberFormat="1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12" fillId="0" borderId="13" xfId="0" applyNumberFormat="1" applyFont="1" applyBorder="1" applyAlignment="1">
      <alignment horizontal="center"/>
    </xf>
    <xf numFmtId="16" fontId="7" fillId="0" borderId="11" xfId="0" applyNumberFormat="1" applyFont="1" applyBorder="1" applyAlignment="1">
      <alignment horizontal="center"/>
    </xf>
    <xf numFmtId="16" fontId="2" fillId="0" borderId="16" xfId="0" applyNumberFormat="1" applyFont="1" applyBorder="1" applyAlignment="1">
      <alignment horizontal="center"/>
    </xf>
    <xf numFmtId="0" fontId="4" fillId="0" borderId="17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12" fillId="0" borderId="11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14" fontId="7" fillId="0" borderId="16" xfId="0" applyNumberFormat="1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4" fontId="7" fillId="0" borderId="11" xfId="0" applyNumberFormat="1" applyFont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/>
    </xf>
    <xf numFmtId="49" fontId="4" fillId="0" borderId="17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6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4" fontId="17" fillId="0" borderId="13" xfId="0" applyNumberFormat="1" applyFont="1" applyBorder="1" applyAlignment="1">
      <alignment horizontal="center"/>
    </xf>
    <xf numFmtId="2" fontId="7" fillId="0" borderId="0" xfId="60" applyNumberFormat="1" applyFont="1" applyAlignment="1">
      <alignment/>
    </xf>
    <xf numFmtId="0" fontId="4" fillId="0" borderId="16" xfId="0" applyFont="1" applyBorder="1" applyAlignment="1">
      <alignment/>
    </xf>
    <xf numFmtId="0" fontId="20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0" borderId="16" xfId="0" applyFont="1" applyBorder="1" applyAlignment="1">
      <alignment horizontal="center"/>
    </xf>
    <xf numFmtId="0" fontId="18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18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2" fillId="0" borderId="0" xfId="0" applyFont="1" applyAlignment="1">
      <alignment/>
    </xf>
    <xf numFmtId="0" fontId="23" fillId="0" borderId="15" xfId="0" applyFont="1" applyFill="1" applyBorder="1" applyAlignment="1">
      <alignment/>
    </xf>
    <xf numFmtId="49" fontId="4" fillId="0" borderId="10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2" fillId="0" borderId="22" xfId="0" applyFont="1" applyFill="1" applyBorder="1" applyAlignment="1">
      <alignment/>
    </xf>
    <xf numFmtId="164" fontId="4" fillId="0" borderId="11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14" fontId="7" fillId="0" borderId="13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" fontId="4" fillId="0" borderId="16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16" fontId="10" fillId="0" borderId="16" xfId="0" applyNumberFormat="1" applyFont="1" applyFill="1" applyBorder="1" applyAlignment="1">
      <alignment horizontal="center"/>
    </xf>
    <xf numFmtId="14" fontId="12" fillId="0" borderId="11" xfId="0" applyNumberFormat="1" applyFont="1" applyFill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16" fontId="2" fillId="0" borderId="15" xfId="0" applyNumberFormat="1" applyFont="1" applyBorder="1" applyAlignment="1">
      <alignment horizontal="center"/>
    </xf>
    <xf numFmtId="16" fontId="10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164" fontId="22" fillId="0" borderId="0" xfId="0" applyNumberFormat="1" applyFont="1" applyBorder="1" applyAlignment="1">
      <alignment/>
    </xf>
    <xf numFmtId="0" fontId="28" fillId="0" borderId="11" xfId="0" applyFont="1" applyBorder="1" applyAlignment="1">
      <alignment/>
    </xf>
    <xf numFmtId="0" fontId="28" fillId="0" borderId="17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8" fillId="0" borderId="13" xfId="0" applyFont="1" applyBorder="1" applyAlignment="1">
      <alignment horizontal="center"/>
    </xf>
    <xf numFmtId="0" fontId="28" fillId="0" borderId="18" xfId="0" applyFont="1" applyBorder="1" applyAlignment="1">
      <alignment horizontal="center"/>
    </xf>
    <xf numFmtId="0" fontId="28" fillId="0" borderId="14" xfId="0" applyFont="1" applyBorder="1" applyAlignment="1">
      <alignment/>
    </xf>
    <xf numFmtId="164" fontId="28" fillId="0" borderId="16" xfId="0" applyNumberFormat="1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3" fillId="0" borderId="11" xfId="0" applyFont="1" applyBorder="1" applyAlignment="1">
      <alignment/>
    </xf>
    <xf numFmtId="164" fontId="3" fillId="0" borderId="22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3" fillId="0" borderId="16" xfId="0" applyFont="1" applyBorder="1" applyAlignment="1">
      <alignment/>
    </xf>
    <xf numFmtId="0" fontId="3" fillId="0" borderId="23" xfId="0" applyFont="1" applyBorder="1" applyAlignment="1">
      <alignment horizontal="center"/>
    </xf>
    <xf numFmtId="0" fontId="33" fillId="0" borderId="13" xfId="0" applyFont="1" applyBorder="1" applyAlignment="1">
      <alignment/>
    </xf>
    <xf numFmtId="0" fontId="3" fillId="0" borderId="24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28" fillId="0" borderId="24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2" fillId="0" borderId="13" xfId="0" applyFont="1" applyBorder="1" applyAlignment="1">
      <alignment horizontal="center"/>
    </xf>
    <xf numFmtId="16" fontId="10" fillId="0" borderId="11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" fillId="33" borderId="15" xfId="0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3" fillId="33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21" fillId="0" borderId="1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/>
    </xf>
    <xf numFmtId="164" fontId="22" fillId="0" borderId="16" xfId="0" applyNumberFormat="1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6" fillId="0" borderId="0" xfId="0" applyFont="1" applyAlignment="1">
      <alignment horizontal="center"/>
    </xf>
    <xf numFmtId="164" fontId="23" fillId="0" borderId="15" xfId="0" applyNumberFormat="1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164" fontId="22" fillId="0" borderId="11" xfId="0" applyNumberFormat="1" applyFont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164" fontId="23" fillId="0" borderId="11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164" fontId="35" fillId="0" borderId="16" xfId="0" applyNumberFormat="1" applyFont="1" applyBorder="1" applyAlignment="1">
      <alignment horizontal="center"/>
    </xf>
    <xf numFmtId="164" fontId="35" fillId="0" borderId="11" xfId="0" applyNumberFormat="1" applyFont="1" applyBorder="1" applyAlignment="1">
      <alignment horizontal="center"/>
    </xf>
    <xf numFmtId="1" fontId="36" fillId="0" borderId="11" xfId="0" applyNumberFormat="1" applyFont="1" applyBorder="1" applyAlignment="1">
      <alignment horizontal="center"/>
    </xf>
    <xf numFmtId="0" fontId="36" fillId="0" borderId="16" xfId="0" applyFont="1" applyBorder="1" applyAlignment="1">
      <alignment horizontal="center"/>
    </xf>
    <xf numFmtId="164" fontId="36" fillId="0" borderId="11" xfId="0" applyNumberFormat="1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164" fontId="35" fillId="0" borderId="14" xfId="0" applyNumberFormat="1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23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164" fontId="35" fillId="0" borderId="13" xfId="0" applyNumberFormat="1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35" fillId="0" borderId="16" xfId="0" applyFont="1" applyBorder="1" applyAlignment="1">
      <alignment horizontal="center"/>
    </xf>
    <xf numFmtId="0" fontId="36" fillId="0" borderId="23" xfId="0" applyFont="1" applyBorder="1" applyAlignment="1">
      <alignment horizontal="center"/>
    </xf>
    <xf numFmtId="0" fontId="36" fillId="0" borderId="24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9" fillId="0" borderId="0" xfId="0" applyFont="1" applyAlignment="1">
      <alignment/>
    </xf>
    <xf numFmtId="164" fontId="22" fillId="0" borderId="22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/>
    </xf>
    <xf numFmtId="49" fontId="12" fillId="0" borderId="14" xfId="0" applyNumberFormat="1" applyFont="1" applyBorder="1" applyAlignment="1">
      <alignment horizontal="center"/>
    </xf>
    <xf numFmtId="0" fontId="4" fillId="33" borderId="16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4" fillId="33" borderId="23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/>
    </xf>
    <xf numFmtId="3" fontId="10" fillId="0" borderId="16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12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Fill="1" applyBorder="1" applyAlignment="1">
      <alignment/>
    </xf>
    <xf numFmtId="0" fontId="4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5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2" fillId="0" borderId="13" xfId="0" applyFont="1" applyBorder="1" applyAlignment="1">
      <alignment/>
    </xf>
    <xf numFmtId="0" fontId="4" fillId="0" borderId="15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0" fillId="0" borderId="15" xfId="0" applyFont="1" applyFill="1" applyBorder="1" applyAlignment="1">
      <alignment/>
    </xf>
    <xf numFmtId="164" fontId="7" fillId="0" borderId="15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right"/>
    </xf>
    <xf numFmtId="16" fontId="0" fillId="0" borderId="16" xfId="0" applyNumberFormat="1" applyFont="1" applyBorder="1" applyAlignment="1">
      <alignment horizontal="center"/>
    </xf>
    <xf numFmtId="0" fontId="4" fillId="0" borderId="23" xfId="0" applyFont="1" applyFill="1" applyBorder="1" applyAlignment="1">
      <alignment horizontal="right"/>
    </xf>
    <xf numFmtId="16" fontId="0" fillId="0" borderId="13" xfId="0" applyNumberFormat="1" applyFont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16" fontId="2" fillId="0" borderId="14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23" xfId="0" applyFont="1" applyFill="1" applyBorder="1" applyAlignment="1">
      <alignment horizontal="right"/>
    </xf>
    <xf numFmtId="49" fontId="7" fillId="0" borderId="17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22" fillId="0" borderId="13" xfId="0" applyFont="1" applyFill="1" applyBorder="1" applyAlignment="1">
      <alignment/>
    </xf>
    <xf numFmtId="49" fontId="7" fillId="0" borderId="24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right"/>
    </xf>
    <xf numFmtId="49" fontId="7" fillId="0" borderId="23" xfId="0" applyNumberFormat="1" applyFont="1" applyBorder="1" applyAlignment="1">
      <alignment horizontal="center"/>
    </xf>
    <xf numFmtId="164" fontId="7" fillId="0" borderId="16" xfId="0" applyNumberFormat="1" applyFont="1" applyFill="1" applyBorder="1" applyAlignment="1">
      <alignment horizontal="right"/>
    </xf>
    <xf numFmtId="49" fontId="10" fillId="0" borderId="17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16" xfId="0" applyFont="1" applyFill="1" applyBorder="1" applyAlignment="1">
      <alignment horizontal="right"/>
    </xf>
    <xf numFmtId="0" fontId="23" fillId="0" borderId="17" xfId="0" applyFont="1" applyFill="1" applyBorder="1" applyAlignment="1">
      <alignment/>
    </xf>
    <xf numFmtId="49" fontId="2" fillId="0" borderId="17" xfId="0" applyNumberFormat="1" applyFont="1" applyBorder="1" applyAlignment="1">
      <alignment horizontal="center"/>
    </xf>
    <xf numFmtId="164" fontId="2" fillId="0" borderId="22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49" fontId="2" fillId="0" borderId="18" xfId="0" applyNumberFormat="1" applyFont="1" applyBorder="1" applyAlignment="1">
      <alignment horizontal="center"/>
    </xf>
    <xf numFmtId="164" fontId="7" fillId="0" borderId="13" xfId="0" applyNumberFormat="1" applyFont="1" applyFill="1" applyBorder="1" applyAlignment="1">
      <alignment horizontal="right"/>
    </xf>
    <xf numFmtId="3" fontId="7" fillId="0" borderId="13" xfId="0" applyNumberFormat="1" applyFont="1" applyBorder="1" applyAlignment="1">
      <alignment horizontal="center"/>
    </xf>
    <xf numFmtId="0" fontId="12" fillId="0" borderId="13" xfId="0" applyFont="1" applyFill="1" applyBorder="1" applyAlignment="1">
      <alignment horizontal="right"/>
    </xf>
    <xf numFmtId="49" fontId="7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2" fillId="0" borderId="15" xfId="0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2" fillId="0" borderId="24" xfId="0" applyFont="1" applyFill="1" applyBorder="1" applyAlignment="1">
      <alignment horizontal="right"/>
    </xf>
    <xf numFmtId="0" fontId="12" fillId="0" borderId="23" xfId="0" applyFont="1" applyFill="1" applyBorder="1" applyAlignment="1">
      <alignment horizontal="right"/>
    </xf>
    <xf numFmtId="164" fontId="12" fillId="0" borderId="15" xfId="0" applyNumberFormat="1" applyFont="1" applyFill="1" applyBorder="1" applyAlignment="1">
      <alignment horizontal="right"/>
    </xf>
    <xf numFmtId="3" fontId="7" fillId="0" borderId="11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164" fontId="12" fillId="0" borderId="22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 horizontal="center"/>
    </xf>
    <xf numFmtId="164" fontId="12" fillId="0" borderId="24" xfId="0" applyNumberFormat="1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16" fontId="7" fillId="0" borderId="10" xfId="0" applyNumberFormat="1" applyFont="1" applyBorder="1" applyAlignment="1">
      <alignment horizontal="center"/>
    </xf>
    <xf numFmtId="0" fontId="12" fillId="0" borderId="22" xfId="0" applyFont="1" applyFill="1" applyBorder="1" applyAlignment="1">
      <alignment horizontal="right"/>
    </xf>
    <xf numFmtId="16" fontId="7" fillId="0" borderId="12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164" fontId="4" fillId="0" borderId="23" xfId="0" applyNumberFormat="1" applyFont="1" applyFill="1" applyBorder="1" applyAlignment="1">
      <alignment horizontal="right"/>
    </xf>
    <xf numFmtId="164" fontId="12" fillId="0" borderId="23" xfId="0" applyNumberFormat="1" applyFont="1" applyFill="1" applyBorder="1" applyAlignment="1">
      <alignment horizontal="right"/>
    </xf>
    <xf numFmtId="16" fontId="10" fillId="0" borderId="14" xfId="0" applyNumberFormat="1" applyFont="1" applyFill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64" fontId="10" fillId="0" borderId="16" xfId="0" applyNumberFormat="1" applyFont="1" applyFill="1" applyBorder="1" applyAlignment="1">
      <alignment horizontal="right"/>
    </xf>
    <xf numFmtId="16" fontId="12" fillId="0" borderId="11" xfId="0" applyNumberFormat="1" applyFont="1" applyFill="1" applyBorder="1" applyAlignment="1">
      <alignment horizontal="center"/>
    </xf>
    <xf numFmtId="16" fontId="12" fillId="0" borderId="13" xfId="0" applyNumberFormat="1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164" fontId="12" fillId="0" borderId="13" xfId="0" applyNumberFormat="1" applyFont="1" applyFill="1" applyBorder="1" applyAlignment="1">
      <alignment horizontal="right"/>
    </xf>
    <xf numFmtId="0" fontId="23" fillId="0" borderId="16" xfId="0" applyFont="1" applyFill="1" applyBorder="1" applyAlignment="1">
      <alignment/>
    </xf>
    <xf numFmtId="164" fontId="2" fillId="0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2" fillId="0" borderId="24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center"/>
    </xf>
    <xf numFmtId="14" fontId="12" fillId="0" borderId="10" xfId="0" applyNumberFormat="1" applyFont="1" applyFill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164" fontId="10" fillId="0" borderId="11" xfId="0" applyNumberFormat="1" applyFont="1" applyFill="1" applyBorder="1" applyAlignment="1">
      <alignment horizontal="right"/>
    </xf>
    <xf numFmtId="0" fontId="12" fillId="0" borderId="14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64" fontId="12" fillId="0" borderId="16" xfId="0" applyNumberFormat="1" applyFont="1" applyFill="1" applyBorder="1" applyAlignment="1">
      <alignment horizontal="right"/>
    </xf>
    <xf numFmtId="0" fontId="12" fillId="0" borderId="12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49" fontId="2" fillId="0" borderId="15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164" fontId="10" fillId="0" borderId="15" xfId="0" applyNumberFormat="1" applyFont="1" applyFill="1" applyBorder="1" applyAlignment="1">
      <alignment horizontal="right"/>
    </xf>
    <xf numFmtId="16" fontId="2" fillId="0" borderId="2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164" fontId="10" fillId="0" borderId="22" xfId="0" applyNumberFormat="1" applyFont="1" applyFill="1" applyBorder="1" applyAlignment="1">
      <alignment horizontal="right"/>
    </xf>
    <xf numFmtId="164" fontId="10" fillId="0" borderId="23" xfId="0" applyNumberFormat="1" applyFont="1" applyFill="1" applyBorder="1" applyAlignment="1">
      <alignment horizontal="right"/>
    </xf>
    <xf numFmtId="164" fontId="12" fillId="0" borderId="11" xfId="0" applyNumberFormat="1" applyFont="1" applyFill="1" applyBorder="1" applyAlignment="1">
      <alignment horizontal="right"/>
    </xf>
    <xf numFmtId="0" fontId="23" fillId="0" borderId="15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7" fillId="0" borderId="20" xfId="0" applyFont="1" applyBorder="1" applyAlignment="1">
      <alignment horizontal="center"/>
    </xf>
    <xf numFmtId="0" fontId="12" fillId="0" borderId="15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64" fontId="4" fillId="0" borderId="15" xfId="0" applyNumberFormat="1" applyFont="1" applyFill="1" applyBorder="1" applyAlignment="1">
      <alignment horizontal="right"/>
    </xf>
    <xf numFmtId="164" fontId="0" fillId="0" borderId="11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0" fontId="26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64" fontId="4" fillId="0" borderId="21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12" fillId="0" borderId="14" xfId="0" applyFont="1" applyFill="1" applyBorder="1" applyAlignment="1">
      <alignment/>
    </xf>
    <xf numFmtId="164" fontId="7" fillId="0" borderId="23" xfId="0" applyNumberFormat="1" applyFont="1" applyFill="1" applyBorder="1" applyAlignment="1">
      <alignment horizontal="right"/>
    </xf>
    <xf numFmtId="164" fontId="7" fillId="0" borderId="24" xfId="0" applyNumberFormat="1" applyFont="1" applyFill="1" applyBorder="1" applyAlignment="1">
      <alignment horizontal="right"/>
    </xf>
    <xf numFmtId="0" fontId="22" fillId="0" borderId="21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49" fontId="4" fillId="0" borderId="15" xfId="0" applyNumberFormat="1" applyFont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10" fillId="0" borderId="24" xfId="0" applyNumberFormat="1" applyFont="1" applyFill="1" applyBorder="1" applyAlignment="1">
      <alignment horizontal="right"/>
    </xf>
    <xf numFmtId="49" fontId="2" fillId="0" borderId="19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64" fontId="2" fillId="0" borderId="21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24" fillId="0" borderId="13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right"/>
    </xf>
    <xf numFmtId="0" fontId="24" fillId="0" borderId="15" xfId="0" applyFont="1" applyFill="1" applyBorder="1" applyAlignment="1">
      <alignment horizontal="right"/>
    </xf>
    <xf numFmtId="49" fontId="7" fillId="0" borderId="15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49" fontId="24" fillId="0" borderId="15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49" fontId="24" fillId="0" borderId="11" xfId="0" applyNumberFormat="1" applyFont="1" applyFill="1" applyBorder="1" applyAlignment="1">
      <alignment horizontal="right"/>
    </xf>
    <xf numFmtId="0" fontId="29" fillId="0" borderId="17" xfId="0" applyFont="1" applyFill="1" applyBorder="1" applyAlignment="1">
      <alignment/>
    </xf>
    <xf numFmtId="49" fontId="7" fillId="0" borderId="17" xfId="0" applyNumberFormat="1" applyFont="1" applyFill="1" applyBorder="1" applyAlignment="1">
      <alignment horizontal="center"/>
    </xf>
    <xf numFmtId="164" fontId="6" fillId="0" borderId="22" xfId="0" applyNumberFormat="1" applyFont="1" applyFill="1" applyBorder="1" applyAlignment="1">
      <alignment horizontal="right"/>
    </xf>
    <xf numFmtId="164" fontId="29" fillId="0" borderId="22" xfId="0" applyNumberFormat="1" applyFont="1" applyFill="1" applyBorder="1" applyAlignment="1">
      <alignment horizontal="right"/>
    </xf>
    <xf numFmtId="0" fontId="14" fillId="0" borderId="16" xfId="0" applyFont="1" applyBorder="1" applyAlignment="1">
      <alignment horizontal="center"/>
    </xf>
    <xf numFmtId="164" fontId="13" fillId="0" borderId="23" xfId="0" applyNumberFormat="1" applyFont="1" applyFill="1" applyBorder="1" applyAlignment="1">
      <alignment horizontal="right"/>
    </xf>
    <xf numFmtId="0" fontId="29" fillId="0" borderId="18" xfId="0" applyFont="1" applyFill="1" applyBorder="1" applyAlignment="1">
      <alignment/>
    </xf>
    <xf numFmtId="49" fontId="7" fillId="0" borderId="18" xfId="0" applyNumberFormat="1" applyFont="1" applyFill="1" applyBorder="1" applyAlignment="1">
      <alignment horizontal="center"/>
    </xf>
    <xf numFmtId="164" fontId="13" fillId="0" borderId="24" xfId="0" applyNumberFormat="1" applyFont="1" applyFill="1" applyBorder="1" applyAlignment="1">
      <alignment horizontal="right"/>
    </xf>
    <xf numFmtId="0" fontId="14" fillId="0" borderId="11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64" fontId="4" fillId="0" borderId="11" xfId="0" applyNumberFormat="1" applyFont="1" applyBorder="1" applyAlignment="1">
      <alignment/>
    </xf>
    <xf numFmtId="14" fontId="4" fillId="0" borderId="13" xfId="0" applyNumberFormat="1" applyFont="1" applyBorder="1" applyAlignment="1">
      <alignment horizontal="center"/>
    </xf>
    <xf numFmtId="0" fontId="4" fillId="0" borderId="24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right"/>
    </xf>
    <xf numFmtId="0" fontId="4" fillId="0" borderId="15" xfId="0" applyFont="1" applyFill="1" applyBorder="1" applyAlignment="1">
      <alignment horizontal="left"/>
    </xf>
    <xf numFmtId="164" fontId="23" fillId="0" borderId="15" xfId="0" applyNumberFormat="1" applyFont="1" applyFill="1" applyBorder="1" applyAlignment="1">
      <alignment horizontal="right"/>
    </xf>
    <xf numFmtId="3" fontId="2" fillId="0" borderId="17" xfId="0" applyNumberFormat="1" applyFont="1" applyBorder="1" applyAlignment="1">
      <alignment horizontal="center"/>
    </xf>
    <xf numFmtId="14" fontId="7" fillId="0" borderId="15" xfId="0" applyNumberFormat="1" applyFont="1" applyBorder="1" applyAlignment="1">
      <alignment horizontal="center"/>
    </xf>
    <xf numFmtId="14" fontId="17" fillId="0" borderId="11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10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24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right"/>
    </xf>
    <xf numFmtId="0" fontId="22" fillId="0" borderId="2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5" xfId="0" applyFont="1" applyFill="1" applyBorder="1" applyAlignment="1">
      <alignment horizontal="right"/>
    </xf>
    <xf numFmtId="49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14" xfId="0" applyFon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49" fontId="12" fillId="0" borderId="18" xfId="0" applyNumberFormat="1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164" fontId="22" fillId="0" borderId="18" xfId="0" applyNumberFormat="1" applyFont="1" applyFill="1" applyBorder="1" applyAlignment="1">
      <alignment horizontal="right"/>
    </xf>
    <xf numFmtId="0" fontId="12" fillId="0" borderId="16" xfId="0" applyFont="1" applyBorder="1" applyAlignment="1">
      <alignment/>
    </xf>
    <xf numFmtId="0" fontId="12" fillId="0" borderId="19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4" fontId="10" fillId="0" borderId="16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/>
    </xf>
    <xf numFmtId="49" fontId="10" fillId="0" borderId="18" xfId="0" applyNumberFormat="1" applyFont="1" applyBorder="1" applyAlignment="1">
      <alignment horizontal="center"/>
    </xf>
    <xf numFmtId="164" fontId="10" fillId="0" borderId="13" xfId="0" applyNumberFormat="1" applyFont="1" applyFill="1" applyBorder="1" applyAlignment="1">
      <alignment horizontal="right"/>
    </xf>
    <xf numFmtId="0" fontId="23" fillId="0" borderId="21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4" fillId="0" borderId="12" xfId="0" applyNumberFormat="1" applyFont="1" applyFill="1" applyBorder="1" applyAlignment="1">
      <alignment horizontal="right"/>
    </xf>
    <xf numFmtId="164" fontId="6" fillId="0" borderId="20" xfId="0" applyNumberFormat="1" applyFont="1" applyFill="1" applyBorder="1" applyAlignment="1">
      <alignment horizontal="right"/>
    </xf>
    <xf numFmtId="164" fontId="6" fillId="0" borderId="10" xfId="0" applyNumberFormat="1" applyFont="1" applyFill="1" applyBorder="1" applyAlignment="1">
      <alignment horizontal="right"/>
    </xf>
    <xf numFmtId="2" fontId="4" fillId="0" borderId="14" xfId="0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right"/>
    </xf>
    <xf numFmtId="0" fontId="23" fillId="0" borderId="16" xfId="0" applyFont="1" applyBorder="1" applyAlignment="1">
      <alignment horizontal="center"/>
    </xf>
    <xf numFmtId="164" fontId="6" fillId="0" borderId="15" xfId="0" applyNumberFormat="1" applyFont="1" applyBorder="1" applyAlignment="1">
      <alignment/>
    </xf>
    <xf numFmtId="164" fontId="0" fillId="0" borderId="14" xfId="0" applyNumberFormat="1" applyFont="1" applyFill="1" applyBorder="1" applyAlignment="1">
      <alignment horizontal="right"/>
    </xf>
    <xf numFmtId="0" fontId="6" fillId="0" borderId="15" xfId="0" applyFont="1" applyBorder="1" applyAlignment="1">
      <alignment/>
    </xf>
    <xf numFmtId="164" fontId="0" fillId="0" borderId="15" xfId="0" applyNumberFormat="1" applyFont="1" applyBorder="1" applyAlignment="1">
      <alignment/>
    </xf>
    <xf numFmtId="49" fontId="29" fillId="0" borderId="15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/>
    </xf>
    <xf numFmtId="16" fontId="12" fillId="0" borderId="15" xfId="0" applyNumberFormat="1" applyFont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/>
    </xf>
    <xf numFmtId="164" fontId="0" fillId="0" borderId="11" xfId="0" applyNumberFormat="1" applyFont="1" applyBorder="1" applyAlignment="1">
      <alignment/>
    </xf>
    <xf numFmtId="14" fontId="12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2" xfId="0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/>
    </xf>
    <xf numFmtId="0" fontId="12" fillId="0" borderId="13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3" fontId="2" fillId="0" borderId="16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23" xfId="0" applyFont="1" applyFill="1" applyBorder="1" applyAlignment="1">
      <alignment/>
    </xf>
    <xf numFmtId="164" fontId="0" fillId="0" borderId="16" xfId="0" applyNumberFormat="1" applyFont="1" applyFill="1" applyBorder="1" applyAlignment="1">
      <alignment horizontal="right"/>
    </xf>
    <xf numFmtId="0" fontId="7" fillId="0" borderId="22" xfId="0" applyFont="1" applyBorder="1" applyAlignment="1">
      <alignment horizontal="center"/>
    </xf>
    <xf numFmtId="164" fontId="0" fillId="0" borderId="13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64" fontId="0" fillId="0" borderId="15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27" fillId="0" borderId="11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13" xfId="0" applyFont="1" applyBorder="1" applyAlignment="1">
      <alignment/>
    </xf>
    <xf numFmtId="0" fontId="10" fillId="0" borderId="18" xfId="0" applyFont="1" applyFill="1" applyBorder="1" applyAlignment="1">
      <alignment/>
    </xf>
    <xf numFmtId="0" fontId="2" fillId="0" borderId="16" xfId="0" applyFont="1" applyBorder="1" applyAlignment="1">
      <alignment/>
    </xf>
    <xf numFmtId="164" fontId="2" fillId="0" borderId="16" xfId="0" applyNumberFormat="1" applyFont="1" applyBorder="1" applyAlignment="1">
      <alignment/>
    </xf>
    <xf numFmtId="1" fontId="2" fillId="0" borderId="16" xfId="0" applyNumberFormat="1" applyFont="1" applyBorder="1" applyAlignment="1">
      <alignment/>
    </xf>
    <xf numFmtId="1" fontId="2" fillId="0" borderId="11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" fontId="7" fillId="0" borderId="11" xfId="0" applyNumberFormat="1" applyFont="1" applyBorder="1" applyAlignment="1">
      <alignment horizontal="right"/>
    </xf>
    <xf numFmtId="164" fontId="7" fillId="0" borderId="11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5" xfId="0" applyFont="1" applyBorder="1" applyAlignment="1">
      <alignment/>
    </xf>
    <xf numFmtId="0" fontId="5" fillId="0" borderId="16" xfId="0" applyFont="1" applyBorder="1" applyAlignment="1">
      <alignment horizontal="right" wrapText="1"/>
    </xf>
    <xf numFmtId="164" fontId="2" fillId="0" borderId="22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7" fillId="0" borderId="24" xfId="0" applyFont="1" applyBorder="1" applyAlignment="1">
      <alignment/>
    </xf>
    <xf numFmtId="164" fontId="2" fillId="0" borderId="2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12" fillId="0" borderId="13" xfId="0" applyFont="1" applyBorder="1" applyAlignment="1">
      <alignment/>
    </xf>
    <xf numFmtId="0" fontId="0" fillId="0" borderId="18" xfId="0" applyFont="1" applyFill="1" applyBorder="1" applyAlignment="1">
      <alignment/>
    </xf>
    <xf numFmtId="164" fontId="6" fillId="0" borderId="14" xfId="0" applyNumberFormat="1" applyFont="1" applyFill="1" applyBorder="1" applyAlignment="1">
      <alignment horizontal="right"/>
    </xf>
    <xf numFmtId="164" fontId="0" fillId="0" borderId="22" xfId="0" applyNumberFormat="1" applyFont="1" applyBorder="1" applyAlignment="1">
      <alignment/>
    </xf>
    <xf numFmtId="164" fontId="4" fillId="0" borderId="13" xfId="0" applyNumberFormat="1" applyFont="1" applyBorder="1" applyAlignment="1">
      <alignment/>
    </xf>
    <xf numFmtId="164" fontId="4" fillId="0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64" fontId="4" fillId="0" borderId="15" xfId="0" applyNumberFormat="1" applyFont="1" applyBorder="1" applyAlignment="1">
      <alignment/>
    </xf>
    <xf numFmtId="0" fontId="23" fillId="0" borderId="15" xfId="0" applyFont="1" applyFill="1" applyBorder="1" applyAlignment="1">
      <alignment horizontal="right"/>
    </xf>
    <xf numFmtId="0" fontId="17" fillId="0" borderId="10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23" fillId="0" borderId="18" xfId="0" applyNumberFormat="1" applyFont="1" applyFill="1" applyBorder="1" applyAlignment="1">
      <alignment horizontal="right"/>
    </xf>
    <xf numFmtId="164" fontId="23" fillId="0" borderId="11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164" fontId="0" fillId="0" borderId="11" xfId="0" applyNumberFormat="1" applyFont="1" applyFill="1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2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64" fontId="0" fillId="0" borderId="18" xfId="0" applyNumberFormat="1" applyFont="1" applyFill="1" applyBorder="1" applyAlignment="1">
      <alignment horizontal="right"/>
    </xf>
    <xf numFmtId="49" fontId="10" fillId="0" borderId="10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164" fontId="23" fillId="0" borderId="24" xfId="0" applyNumberFormat="1" applyFont="1" applyFill="1" applyBorder="1" applyAlignment="1">
      <alignment horizontal="right"/>
    </xf>
    <xf numFmtId="0" fontId="17" fillId="0" borderId="11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4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64" fontId="12" fillId="0" borderId="20" xfId="0" applyNumberFormat="1" applyFont="1" applyBorder="1" applyAlignment="1">
      <alignment/>
    </xf>
    <xf numFmtId="164" fontId="12" fillId="0" borderId="15" xfId="0" applyNumberFormat="1" applyFont="1" applyBorder="1" applyAlignment="1">
      <alignment/>
    </xf>
    <xf numFmtId="164" fontId="22" fillId="0" borderId="17" xfId="0" applyNumberFormat="1" applyFont="1" applyFill="1" applyBorder="1" applyAlignment="1">
      <alignment horizontal="right"/>
    </xf>
    <xf numFmtId="0" fontId="17" fillId="0" borderId="11" xfId="0" applyFont="1" applyBorder="1" applyAlignment="1">
      <alignment/>
    </xf>
    <xf numFmtId="0" fontId="17" fillId="0" borderId="13" xfId="0" applyFont="1" applyBorder="1" applyAlignment="1">
      <alignment/>
    </xf>
    <xf numFmtId="0" fontId="17" fillId="0" borderId="16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23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64" fontId="41" fillId="0" borderId="2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3" xfId="0" applyFont="1" applyFill="1" applyBorder="1" applyAlignment="1">
      <alignment horizontal="left"/>
    </xf>
    <xf numFmtId="0" fontId="6" fillId="0" borderId="12" xfId="0" applyFont="1" applyBorder="1" applyAlignment="1">
      <alignment/>
    </xf>
    <xf numFmtId="0" fontId="4" fillId="0" borderId="14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right"/>
    </xf>
    <xf numFmtId="49" fontId="0" fillId="0" borderId="18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164" fontId="41" fillId="0" borderId="11" xfId="0" applyNumberFormat="1" applyFont="1" applyBorder="1" applyAlignment="1">
      <alignment/>
    </xf>
    <xf numFmtId="164" fontId="41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64" fontId="41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 horizontal="center"/>
    </xf>
    <xf numFmtId="3" fontId="0" fillId="0" borderId="20" xfId="0" applyNumberFormat="1" applyFont="1" applyBorder="1" applyAlignment="1">
      <alignment horizontal="center"/>
    </xf>
    <xf numFmtId="0" fontId="41" fillId="0" borderId="15" xfId="0" applyFont="1" applyBorder="1" applyAlignment="1">
      <alignment/>
    </xf>
    <xf numFmtId="3" fontId="4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4" fontId="41" fillId="0" borderId="10" xfId="0" applyNumberFormat="1" applyFont="1" applyBorder="1" applyAlignment="1">
      <alignment/>
    </xf>
    <xf numFmtId="49" fontId="0" fillId="0" borderId="2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0" fillId="0" borderId="12" xfId="0" applyFont="1" applyFill="1" applyBorder="1" applyAlignment="1">
      <alignment/>
    </xf>
    <xf numFmtId="3" fontId="0" fillId="0" borderId="18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3" fontId="0" fillId="0" borderId="11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2" fontId="0" fillId="0" borderId="14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0" fontId="6" fillId="0" borderId="13" xfId="0" applyFont="1" applyBorder="1" applyAlignment="1">
      <alignment/>
    </xf>
    <xf numFmtId="164" fontId="0" fillId="0" borderId="12" xfId="0" applyNumberFormat="1" applyFont="1" applyFill="1" applyBorder="1" applyAlignment="1">
      <alignment horizontal="right"/>
    </xf>
    <xf numFmtId="49" fontId="4" fillId="0" borderId="23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164" fontId="4" fillId="0" borderId="14" xfId="0" applyNumberFormat="1" applyFont="1" applyFill="1" applyBorder="1" applyAlignment="1">
      <alignment horizontal="right"/>
    </xf>
    <xf numFmtId="164" fontId="6" fillId="0" borderId="16" xfId="0" applyNumberFormat="1" applyFont="1" applyBorder="1" applyAlignment="1">
      <alignment/>
    </xf>
    <xf numFmtId="16" fontId="12" fillId="0" borderId="15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164" fontId="0" fillId="0" borderId="20" xfId="0" applyNumberFormat="1" applyFont="1" applyFill="1" applyBorder="1" applyAlignment="1">
      <alignment horizontal="right"/>
    </xf>
    <xf numFmtId="164" fontId="0" fillId="0" borderId="13" xfId="0" applyNumberFormat="1" applyFont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164" fontId="0" fillId="0" borderId="16" xfId="0" applyNumberFormat="1" applyFont="1" applyBorder="1" applyAlignment="1">
      <alignment/>
    </xf>
    <xf numFmtId="2" fontId="0" fillId="0" borderId="17" xfId="0" applyNumberFormat="1" applyFont="1" applyFill="1" applyBorder="1" applyAlignment="1">
      <alignment horizontal="right"/>
    </xf>
    <xf numFmtId="0" fontId="6" fillId="0" borderId="17" xfId="0" applyFont="1" applyBorder="1" applyAlignment="1">
      <alignment/>
    </xf>
    <xf numFmtId="2" fontId="0" fillId="0" borderId="18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49" fontId="0" fillId="0" borderId="15" xfId="0" applyNumberFormat="1" applyFont="1" applyFill="1" applyBorder="1" applyAlignment="1">
      <alignment horizontal="right"/>
    </xf>
    <xf numFmtId="49" fontId="0" fillId="0" borderId="17" xfId="0" applyNumberFormat="1" applyFont="1" applyBorder="1" applyAlignment="1">
      <alignment horizontal="right"/>
    </xf>
    <xf numFmtId="49" fontId="0" fillId="0" borderId="17" xfId="0" applyNumberFormat="1" applyFont="1" applyFill="1" applyBorder="1" applyAlignment="1">
      <alignment horizontal="right"/>
    </xf>
    <xf numFmtId="49" fontId="0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/>
    </xf>
    <xf numFmtId="49" fontId="0" fillId="0" borderId="20" xfId="0" applyNumberFormat="1" applyFont="1" applyFill="1" applyBorder="1" applyAlignment="1">
      <alignment horizontal="right"/>
    </xf>
    <xf numFmtId="49" fontId="0" fillId="0" borderId="19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right"/>
    </xf>
    <xf numFmtId="49" fontId="0" fillId="0" borderId="10" xfId="0" applyNumberFormat="1" applyFont="1" applyFill="1" applyBorder="1" applyAlignment="1">
      <alignment horizontal="right"/>
    </xf>
    <xf numFmtId="49" fontId="0" fillId="0" borderId="16" xfId="0" applyNumberFormat="1" applyFont="1" applyFill="1" applyBorder="1" applyAlignment="1">
      <alignment horizontal="right"/>
    </xf>
    <xf numFmtId="164" fontId="6" fillId="0" borderId="0" xfId="0" applyNumberFormat="1" applyFont="1" applyBorder="1" applyAlignment="1">
      <alignment/>
    </xf>
    <xf numFmtId="164" fontId="4" fillId="0" borderId="18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3" xfId="0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right"/>
    </xf>
    <xf numFmtId="0" fontId="0" fillId="0" borderId="20" xfId="0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0" xfId="0" applyFont="1" applyBorder="1" applyAlignment="1">
      <alignment/>
    </xf>
    <xf numFmtId="0" fontId="4" fillId="0" borderId="12" xfId="0" applyFont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/>
    </xf>
    <xf numFmtId="164" fontId="0" fillId="0" borderId="14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38" fillId="0" borderId="14" xfId="0" applyNumberFormat="1" applyFont="1" applyFill="1" applyBorder="1" applyAlignment="1">
      <alignment horizontal="right" vertical="top" wrapText="1"/>
    </xf>
    <xf numFmtId="164" fontId="38" fillId="0" borderId="17" xfId="0" applyNumberFormat="1" applyFont="1" applyFill="1" applyBorder="1" applyAlignment="1">
      <alignment horizontal="right" vertical="top" wrapText="1"/>
    </xf>
    <xf numFmtId="164" fontId="0" fillId="0" borderId="23" xfId="0" applyNumberFormat="1" applyFont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49" fontId="0" fillId="33" borderId="11" xfId="0" applyNumberFormat="1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7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49" fontId="0" fillId="33" borderId="16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6" fillId="33" borderId="21" xfId="0" applyFont="1" applyFill="1" applyBorder="1" applyAlignment="1">
      <alignment/>
    </xf>
    <xf numFmtId="0" fontId="0" fillId="33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/>
    </xf>
    <xf numFmtId="3" fontId="4" fillId="0" borderId="17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75" fontId="12" fillId="0" borderId="11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right"/>
    </xf>
    <xf numFmtId="0" fontId="0" fillId="0" borderId="23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6" fillId="0" borderId="19" xfId="0" applyFont="1" applyFill="1" applyBorder="1" applyAlignment="1">
      <alignment/>
    </xf>
    <xf numFmtId="0" fontId="6" fillId="0" borderId="15" xfId="0" applyFont="1" applyBorder="1" applyAlignment="1">
      <alignment horizontal="center"/>
    </xf>
    <xf numFmtId="0" fontId="4" fillId="33" borderId="1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4" fontId="4" fillId="0" borderId="20" xfId="0" applyNumberFormat="1" applyFont="1" applyFill="1" applyBorder="1" applyAlignment="1">
      <alignment horizontal="right"/>
    </xf>
    <xf numFmtId="164" fontId="6" fillId="0" borderId="0" xfId="0" applyNumberFormat="1" applyFont="1" applyFill="1" applyAlignment="1">
      <alignment/>
    </xf>
    <xf numFmtId="164" fontId="6" fillId="0" borderId="18" xfId="0" applyNumberFormat="1" applyFont="1" applyBorder="1" applyAlignment="1">
      <alignment/>
    </xf>
    <xf numFmtId="49" fontId="7" fillId="33" borderId="11" xfId="0" applyNumberFormat="1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49" fontId="6" fillId="33" borderId="17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7" xfId="0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0" fontId="4" fillId="33" borderId="22" xfId="0" applyFont="1" applyFill="1" applyBorder="1" applyAlignment="1">
      <alignment/>
    </xf>
    <xf numFmtId="164" fontId="4" fillId="0" borderId="11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6" fillId="33" borderId="11" xfId="0" applyNumberFormat="1" applyFont="1" applyFill="1" applyBorder="1" applyAlignment="1">
      <alignment horizontal="right"/>
    </xf>
    <xf numFmtId="164" fontId="8" fillId="0" borderId="10" xfId="0" applyNumberFormat="1" applyFont="1" applyFill="1" applyBorder="1" applyAlignment="1">
      <alignment horizontal="right" vertical="top" wrapText="1"/>
    </xf>
    <xf numFmtId="164" fontId="6" fillId="0" borderId="0" xfId="0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64" fontId="6" fillId="33" borderId="19" xfId="0" applyNumberFormat="1" applyFont="1" applyFill="1" applyBorder="1" applyAlignment="1">
      <alignment horizontal="right"/>
    </xf>
    <xf numFmtId="0" fontId="6" fillId="33" borderId="25" xfId="0" applyFont="1" applyFill="1" applyBorder="1" applyAlignment="1">
      <alignment/>
    </xf>
    <xf numFmtId="49" fontId="29" fillId="0" borderId="15" xfId="0" applyNumberFormat="1" applyFont="1" applyFill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/>
    </xf>
    <xf numFmtId="0" fontId="18" fillId="0" borderId="11" xfId="0" applyFont="1" applyBorder="1" applyAlignment="1">
      <alignment/>
    </xf>
    <xf numFmtId="14" fontId="13" fillId="33" borderId="15" xfId="0" applyNumberFormat="1" applyFont="1" applyFill="1" applyBorder="1" applyAlignment="1">
      <alignment horizontal="center"/>
    </xf>
    <xf numFmtId="2" fontId="6" fillId="0" borderId="16" xfId="0" applyNumberFormat="1" applyFont="1" applyBorder="1" applyAlignment="1">
      <alignment/>
    </xf>
    <xf numFmtId="16" fontId="10" fillId="33" borderId="16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10" fillId="33" borderId="15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164" fontId="18" fillId="0" borderId="17" xfId="0" applyNumberFormat="1" applyFont="1" applyFill="1" applyBorder="1" applyAlignment="1">
      <alignment horizontal="right"/>
    </xf>
    <xf numFmtId="164" fontId="6" fillId="0" borderId="18" xfId="0" applyNumberFormat="1" applyFont="1" applyFill="1" applyBorder="1" applyAlignment="1">
      <alignment horizontal="right"/>
    </xf>
    <xf numFmtId="164" fontId="23" fillId="0" borderId="10" xfId="0" applyNumberFormat="1" applyFont="1" applyFill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15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164" fontId="0" fillId="0" borderId="11" xfId="0" applyNumberFormat="1" applyFont="1" applyBorder="1" applyAlignment="1">
      <alignment horizontal="right"/>
    </xf>
    <xf numFmtId="164" fontId="29" fillId="0" borderId="11" xfId="0" applyNumberFormat="1" applyFont="1" applyBorder="1" applyAlignment="1">
      <alignment/>
    </xf>
    <xf numFmtId="1" fontId="6" fillId="0" borderId="15" xfId="0" applyNumberFormat="1" applyFont="1" applyBorder="1" applyAlignment="1">
      <alignment/>
    </xf>
    <xf numFmtId="1" fontId="42" fillId="0" borderId="11" xfId="0" applyNumberFormat="1" applyFont="1" applyBorder="1" applyAlignment="1">
      <alignment/>
    </xf>
    <xf numFmtId="0" fontId="6" fillId="0" borderId="16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4" fillId="0" borderId="23" xfId="0" applyFont="1" applyFill="1" applyBorder="1" applyAlignment="1">
      <alignment/>
    </xf>
    <xf numFmtId="164" fontId="35" fillId="0" borderId="0" xfId="0" applyNumberFormat="1" applyFont="1" applyBorder="1" applyAlignment="1">
      <alignment horizontal="center"/>
    </xf>
    <xf numFmtId="0" fontId="4" fillId="0" borderId="24" xfId="0" applyFont="1" applyFill="1" applyBorder="1" applyAlignment="1">
      <alignment/>
    </xf>
    <xf numFmtId="164" fontId="6" fillId="0" borderId="10" xfId="0" applyNumberFormat="1" applyFont="1" applyBorder="1" applyAlignment="1">
      <alignment/>
    </xf>
    <xf numFmtId="164" fontId="13" fillId="0" borderId="15" xfId="0" applyNumberFormat="1" applyFont="1" applyBorder="1" applyAlignment="1">
      <alignment/>
    </xf>
    <xf numFmtId="164" fontId="18" fillId="0" borderId="15" xfId="0" applyNumberFormat="1" applyFont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6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39" fillId="0" borderId="15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4" fontId="0" fillId="0" borderId="23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1" xfId="0" applyNumberFormat="1" applyBorder="1" applyAlignment="1">
      <alignment/>
    </xf>
    <xf numFmtId="49" fontId="17" fillId="0" borderId="11" xfId="0" applyNumberFormat="1" applyFont="1" applyFill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49" fontId="17" fillId="0" borderId="15" xfId="0" applyNumberFormat="1" applyFont="1" applyBorder="1" applyAlignment="1">
      <alignment horizontal="center"/>
    </xf>
    <xf numFmtId="182" fontId="7" fillId="0" borderId="16" xfId="0" applyNumberFormat="1" applyFont="1" applyBorder="1" applyAlignment="1">
      <alignment horizontal="center"/>
    </xf>
    <xf numFmtId="164" fontId="0" fillId="0" borderId="16" xfId="0" applyNumberFormat="1" applyBorder="1" applyAlignment="1">
      <alignment/>
    </xf>
    <xf numFmtId="2" fontId="7" fillId="0" borderId="15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0" fontId="7" fillId="0" borderId="15" xfId="0" applyFont="1" applyBorder="1" applyAlignment="1">
      <alignment/>
    </xf>
    <xf numFmtId="164" fontId="7" fillId="0" borderId="15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12" xfId="0" applyFont="1" applyBorder="1" applyAlignment="1">
      <alignment/>
    </xf>
    <xf numFmtId="2" fontId="17" fillId="0" borderId="15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7" fillId="0" borderId="13" xfId="0" applyNumberFormat="1" applyFont="1" applyBorder="1" applyAlignment="1">
      <alignment/>
    </xf>
    <xf numFmtId="0" fontId="18" fillId="0" borderId="16" xfId="0" applyFont="1" applyBorder="1" applyAlignment="1">
      <alignment/>
    </xf>
    <xf numFmtId="0" fontId="13" fillId="0" borderId="15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64" fontId="7" fillId="0" borderId="16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164" fontId="18" fillId="0" borderId="22" xfId="0" applyNumberFormat="1" applyFont="1" applyBorder="1" applyAlignment="1">
      <alignment/>
    </xf>
    <xf numFmtId="164" fontId="18" fillId="0" borderId="23" xfId="0" applyNumberFormat="1" applyFont="1" applyBorder="1" applyAlignment="1">
      <alignment/>
    </xf>
    <xf numFmtId="49" fontId="10" fillId="0" borderId="13" xfId="0" applyNumberFormat="1" applyFont="1" applyBorder="1" applyAlignment="1">
      <alignment horizontal="center"/>
    </xf>
    <xf numFmtId="0" fontId="18" fillId="0" borderId="13" xfId="0" applyFont="1" applyBorder="1" applyAlignment="1">
      <alignment/>
    </xf>
    <xf numFmtId="164" fontId="18" fillId="0" borderId="24" xfId="0" applyNumberFormat="1" applyFont="1" applyBorder="1" applyAlignment="1">
      <alignment/>
    </xf>
    <xf numFmtId="164" fontId="17" fillId="0" borderId="15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0" fontId="37" fillId="0" borderId="15" xfId="0" applyFont="1" applyFill="1" applyBorder="1" applyAlignment="1">
      <alignment/>
    </xf>
    <xf numFmtId="164" fontId="29" fillId="0" borderId="15" xfId="0" applyNumberFormat="1" applyFont="1" applyBorder="1" applyAlignment="1">
      <alignment/>
    </xf>
    <xf numFmtId="49" fontId="29" fillId="0" borderId="11" xfId="0" applyNumberFormat="1" applyFont="1" applyBorder="1" applyAlignment="1">
      <alignment horizontal="center"/>
    </xf>
    <xf numFmtId="0" fontId="45" fillId="0" borderId="22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29" fillId="33" borderId="19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49" fontId="12" fillId="33" borderId="11" xfId="0" applyNumberFormat="1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164" fontId="29" fillId="0" borderId="17" xfId="0" applyNumberFormat="1" applyFont="1" applyFill="1" applyBorder="1" applyAlignment="1">
      <alignment horizontal="right"/>
    </xf>
    <xf numFmtId="2" fontId="29" fillId="0" borderId="11" xfId="0" applyNumberFormat="1" applyFont="1" applyBorder="1" applyAlignment="1">
      <alignment/>
    </xf>
    <xf numFmtId="0" fontId="12" fillId="0" borderId="16" xfId="0" applyFont="1" applyBorder="1" applyAlignment="1">
      <alignment/>
    </xf>
    <xf numFmtId="164" fontId="12" fillId="0" borderId="11" xfId="0" applyNumberFormat="1" applyFont="1" applyBorder="1" applyAlignment="1">
      <alignment/>
    </xf>
    <xf numFmtId="0" fontId="29" fillId="33" borderId="1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164" fontId="29" fillId="0" borderId="17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29" fillId="33" borderId="14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12" fillId="33" borderId="16" xfId="0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164" fontId="29" fillId="0" borderId="16" xfId="0" applyNumberFormat="1" applyFont="1" applyFill="1" applyBorder="1" applyAlignment="1">
      <alignment horizontal="right"/>
    </xf>
    <xf numFmtId="2" fontId="29" fillId="0" borderId="14" xfId="0" applyNumberFormat="1" applyFont="1" applyBorder="1" applyAlignment="1">
      <alignment/>
    </xf>
    <xf numFmtId="0" fontId="12" fillId="0" borderId="0" xfId="0" applyFont="1" applyBorder="1" applyAlignment="1">
      <alignment/>
    </xf>
    <xf numFmtId="164" fontId="12" fillId="0" borderId="16" xfId="0" applyNumberFormat="1" applyFont="1" applyBorder="1" applyAlignment="1">
      <alignment/>
    </xf>
    <xf numFmtId="0" fontId="29" fillId="33" borderId="12" xfId="0" applyFont="1" applyFill="1" applyBorder="1" applyAlignment="1">
      <alignment/>
    </xf>
    <xf numFmtId="0" fontId="12" fillId="33" borderId="13" xfId="0" applyFont="1" applyFill="1" applyBorder="1" applyAlignment="1">
      <alignment/>
    </xf>
    <xf numFmtId="0" fontId="12" fillId="33" borderId="13" xfId="0" applyFont="1" applyFill="1" applyBorder="1" applyAlignment="1">
      <alignment horizontal="center"/>
    </xf>
    <xf numFmtId="49" fontId="12" fillId="33" borderId="13" xfId="0" applyNumberFormat="1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/>
    </xf>
    <xf numFmtId="164" fontId="29" fillId="0" borderId="13" xfId="0" applyNumberFormat="1" applyFont="1" applyFill="1" applyBorder="1" applyAlignment="1">
      <alignment horizontal="right"/>
    </xf>
    <xf numFmtId="2" fontId="29" fillId="0" borderId="12" xfId="0" applyNumberFormat="1" applyFont="1" applyBorder="1" applyAlignment="1">
      <alignment/>
    </xf>
    <xf numFmtId="0" fontId="12" fillId="0" borderId="18" xfId="0" applyFont="1" applyBorder="1" applyAlignment="1">
      <alignment/>
    </xf>
    <xf numFmtId="164" fontId="12" fillId="0" borderId="13" xfId="0" applyNumberFormat="1" applyFont="1" applyBorder="1" applyAlignment="1">
      <alignment/>
    </xf>
    <xf numFmtId="164" fontId="4" fillId="0" borderId="16" xfId="0" applyNumberFormat="1" applyFont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0" fontId="10" fillId="0" borderId="23" xfId="0" applyFont="1" applyFill="1" applyBorder="1" applyAlignment="1">
      <alignment/>
    </xf>
    <xf numFmtId="0" fontId="46" fillId="0" borderId="22" xfId="0" applyFont="1" applyFill="1" applyBorder="1" applyAlignment="1">
      <alignment horizontal="left"/>
    </xf>
    <xf numFmtId="0" fontId="7" fillId="0" borderId="20" xfId="0" applyFont="1" applyBorder="1" applyAlignment="1">
      <alignment/>
    </xf>
    <xf numFmtId="164" fontId="29" fillId="0" borderId="13" xfId="0" applyNumberFormat="1" applyFont="1" applyBorder="1" applyAlignment="1">
      <alignment/>
    </xf>
    <xf numFmtId="0" fontId="12" fillId="0" borderId="21" xfId="0" applyFont="1" applyFill="1" applyBorder="1" applyAlignment="1">
      <alignment/>
    </xf>
    <xf numFmtId="0" fontId="29" fillId="0" borderId="11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29" fillId="0" borderId="11" xfId="0" applyFont="1" applyFill="1" applyBorder="1" applyAlignment="1">
      <alignment horizontal="left"/>
    </xf>
    <xf numFmtId="0" fontId="29" fillId="0" borderId="15" xfId="0" applyFont="1" applyFill="1" applyBorder="1" applyAlignment="1">
      <alignment/>
    </xf>
    <xf numFmtId="0" fontId="29" fillId="0" borderId="21" xfId="0" applyFont="1" applyFill="1" applyBorder="1" applyAlignment="1">
      <alignment/>
    </xf>
    <xf numFmtId="49" fontId="13" fillId="0" borderId="15" xfId="0" applyNumberFormat="1" applyFont="1" applyBorder="1" applyAlignment="1">
      <alignment horizontal="center"/>
    </xf>
    <xf numFmtId="164" fontId="47" fillId="0" borderId="15" xfId="0" applyNumberFormat="1" applyFont="1" applyFill="1" applyBorder="1" applyAlignment="1">
      <alignment horizontal="right"/>
    </xf>
    <xf numFmtId="164" fontId="48" fillId="0" borderId="11" xfId="0" applyNumberFormat="1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11" xfId="0" applyFont="1" applyBorder="1" applyAlignment="1">
      <alignment/>
    </xf>
    <xf numFmtId="164" fontId="48" fillId="0" borderId="15" xfId="0" applyNumberFormat="1" applyFont="1" applyBorder="1" applyAlignment="1">
      <alignment/>
    </xf>
    <xf numFmtId="164" fontId="49" fillId="0" borderId="11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/>
    </xf>
    <xf numFmtId="164" fontId="50" fillId="0" borderId="11" xfId="0" applyNumberFormat="1" applyFont="1" applyBorder="1" applyAlignment="1">
      <alignment/>
    </xf>
    <xf numFmtId="181" fontId="48" fillId="0" borderId="15" xfId="0" applyNumberFormat="1" applyFont="1" applyFill="1" applyBorder="1" applyAlignment="1">
      <alignment horizontal="right"/>
    </xf>
    <xf numFmtId="181" fontId="49" fillId="0" borderId="11" xfId="0" applyNumberFormat="1" applyFont="1" applyBorder="1" applyAlignment="1">
      <alignment/>
    </xf>
    <xf numFmtId="2" fontId="48" fillId="0" borderId="15" xfId="0" applyNumberFormat="1" applyFont="1" applyBorder="1" applyAlignment="1">
      <alignment/>
    </xf>
    <xf numFmtId="181" fontId="48" fillId="0" borderId="11" xfId="0" applyNumberFormat="1" applyFont="1" applyFill="1" applyBorder="1" applyAlignment="1">
      <alignment horizontal="right"/>
    </xf>
    <xf numFmtId="164" fontId="51" fillId="0" borderId="11" xfId="0" applyNumberFormat="1" applyFont="1" applyBorder="1" applyAlignment="1">
      <alignment/>
    </xf>
    <xf numFmtId="0" fontId="49" fillId="0" borderId="16" xfId="0" applyFont="1" applyBorder="1" applyAlignment="1">
      <alignment/>
    </xf>
    <xf numFmtId="164" fontId="48" fillId="0" borderId="13" xfId="0" applyNumberFormat="1" applyFont="1" applyBorder="1" applyAlignment="1">
      <alignment/>
    </xf>
    <xf numFmtId="164" fontId="49" fillId="0" borderId="11" xfId="0" applyNumberFormat="1" applyFont="1" applyBorder="1" applyAlignment="1">
      <alignment/>
    </xf>
    <xf numFmtId="164" fontId="48" fillId="0" borderId="16" xfId="0" applyNumberFormat="1" applyFont="1" applyBorder="1" applyAlignment="1">
      <alignment/>
    </xf>
    <xf numFmtId="164" fontId="49" fillId="0" borderId="15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50" fillId="33" borderId="11" xfId="0" applyNumberFormat="1" applyFont="1" applyFill="1" applyBorder="1" applyAlignment="1">
      <alignment/>
    </xf>
    <xf numFmtId="164" fontId="50" fillId="33" borderId="21" xfId="0" applyNumberFormat="1" applyFont="1" applyFill="1" applyBorder="1" applyAlignment="1">
      <alignment/>
    </xf>
    <xf numFmtId="0" fontId="50" fillId="0" borderId="15" xfId="0" applyFont="1" applyBorder="1" applyAlignment="1">
      <alignment/>
    </xf>
    <xf numFmtId="164" fontId="48" fillId="0" borderId="11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47" fillId="0" borderId="15" xfId="0" applyNumberFormat="1" applyFont="1" applyBorder="1" applyAlignment="1">
      <alignment horizontal="right"/>
    </xf>
    <xf numFmtId="164" fontId="47" fillId="0" borderId="11" xfId="0" applyNumberFormat="1" applyFont="1" applyBorder="1" applyAlignment="1">
      <alignment/>
    </xf>
    <xf numFmtId="0" fontId="51" fillId="0" borderId="16" xfId="0" applyFont="1" applyBorder="1" applyAlignment="1">
      <alignment/>
    </xf>
    <xf numFmtId="0" fontId="51" fillId="0" borderId="13" xfId="0" applyFont="1" applyBorder="1" applyAlignment="1">
      <alignment/>
    </xf>
    <xf numFmtId="164" fontId="51" fillId="0" borderId="15" xfId="0" applyNumberFormat="1" applyFont="1" applyBorder="1" applyAlignment="1">
      <alignment/>
    </xf>
    <xf numFmtId="164" fontId="47" fillId="0" borderId="15" xfId="0" applyNumberFormat="1" applyFont="1" applyBorder="1" applyAlignment="1">
      <alignment/>
    </xf>
    <xf numFmtId="164" fontId="36" fillId="0" borderId="15" xfId="0" applyNumberFormat="1" applyFont="1" applyBorder="1" applyAlignment="1">
      <alignment/>
    </xf>
    <xf numFmtId="164" fontId="35" fillId="0" borderId="10" xfId="0" applyNumberFormat="1" applyFont="1" applyBorder="1" applyAlignment="1">
      <alignment/>
    </xf>
    <xf numFmtId="164" fontId="35" fillId="0" borderId="14" xfId="0" applyNumberFormat="1" applyFont="1" applyBorder="1" applyAlignment="1">
      <alignment/>
    </xf>
    <xf numFmtId="164" fontId="35" fillId="0" borderId="12" xfId="0" applyNumberFormat="1" applyFont="1" applyBorder="1" applyAlignment="1">
      <alignment/>
    </xf>
    <xf numFmtId="164" fontId="51" fillId="0" borderId="13" xfId="0" applyNumberFormat="1" applyFont="1" applyBorder="1" applyAlignment="1">
      <alignment/>
    </xf>
    <xf numFmtId="164" fontId="49" fillId="0" borderId="16" xfId="0" applyNumberFormat="1" applyFont="1" applyBorder="1" applyAlignment="1">
      <alignment/>
    </xf>
    <xf numFmtId="164" fontId="49" fillId="0" borderId="10" xfId="0" applyNumberFormat="1" applyFont="1" applyBorder="1" applyAlignment="1">
      <alignment/>
    </xf>
    <xf numFmtId="0" fontId="48" fillId="0" borderId="14" xfId="0" applyFont="1" applyBorder="1" applyAlignment="1">
      <alignment/>
    </xf>
    <xf numFmtId="164" fontId="50" fillId="0" borderId="15" xfId="0" applyNumberFormat="1" applyFont="1" applyBorder="1" applyAlignment="1">
      <alignment/>
    </xf>
    <xf numFmtId="164" fontId="49" fillId="0" borderId="13" xfId="0" applyNumberFormat="1" applyFont="1" applyBorder="1" applyAlignment="1">
      <alignment horizontal="center"/>
    </xf>
    <xf numFmtId="0" fontId="50" fillId="0" borderId="16" xfId="0" applyFont="1" applyBorder="1" applyAlignment="1">
      <alignment/>
    </xf>
    <xf numFmtId="164" fontId="52" fillId="0" borderId="15" xfId="0" applyNumberFormat="1" applyFont="1" applyBorder="1" applyAlignment="1">
      <alignment/>
    </xf>
    <xf numFmtId="164" fontId="49" fillId="0" borderId="13" xfId="0" applyNumberFormat="1" applyFont="1" applyBorder="1" applyAlignment="1">
      <alignment/>
    </xf>
    <xf numFmtId="164" fontId="48" fillId="0" borderId="10" xfId="0" applyNumberFormat="1" applyFont="1" applyBorder="1" applyAlignment="1">
      <alignment/>
    </xf>
    <xf numFmtId="0" fontId="53" fillId="0" borderId="11" xfId="0" applyFont="1" applyBorder="1" applyAlignment="1">
      <alignment/>
    </xf>
    <xf numFmtId="0" fontId="53" fillId="0" borderId="16" xfId="0" applyFont="1" applyBorder="1" applyAlignment="1">
      <alignment/>
    </xf>
    <xf numFmtId="0" fontId="53" fillId="0" borderId="13" xfId="0" applyFont="1" applyBorder="1" applyAlignment="1">
      <alignment/>
    </xf>
    <xf numFmtId="164" fontId="50" fillId="0" borderId="22" xfId="0" applyNumberFormat="1" applyFont="1" applyBorder="1" applyAlignment="1">
      <alignment/>
    </xf>
    <xf numFmtId="164" fontId="50" fillId="0" borderId="24" xfId="0" applyNumberFormat="1" applyFont="1" applyBorder="1" applyAlignment="1">
      <alignment/>
    </xf>
    <xf numFmtId="0" fontId="49" fillId="0" borderId="13" xfId="0" applyFont="1" applyBorder="1" applyAlignment="1">
      <alignment horizontal="right"/>
    </xf>
    <xf numFmtId="0" fontId="46" fillId="0" borderId="14" xfId="0" applyFont="1" applyFill="1" applyBorder="1" applyAlignment="1">
      <alignment/>
    </xf>
    <xf numFmtId="164" fontId="29" fillId="33" borderId="15" xfId="0" applyNumberFormat="1" applyFont="1" applyFill="1" applyBorder="1" applyAlignment="1">
      <alignment/>
    </xf>
    <xf numFmtId="164" fontId="29" fillId="0" borderId="15" xfId="0" applyNumberFormat="1" applyFont="1" applyBorder="1" applyAlignment="1">
      <alignment horizontal="right"/>
    </xf>
    <xf numFmtId="0" fontId="6" fillId="0" borderId="12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49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20" xfId="0" applyNumberFormat="1" applyFont="1" applyFill="1" applyBorder="1" applyAlignment="1">
      <alignment/>
    </xf>
    <xf numFmtId="0" fontId="6" fillId="0" borderId="22" xfId="0" applyFont="1" applyBorder="1" applyAlignment="1">
      <alignment horizontal="center"/>
    </xf>
    <xf numFmtId="0" fontId="49" fillId="0" borderId="16" xfId="0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left"/>
    </xf>
    <xf numFmtId="2" fontId="48" fillId="0" borderId="13" xfId="0" applyNumberFormat="1" applyFont="1" applyBorder="1" applyAlignment="1">
      <alignment/>
    </xf>
    <xf numFmtId="164" fontId="41" fillId="0" borderId="0" xfId="0" applyNumberFormat="1" applyFont="1" applyBorder="1" applyAlignment="1">
      <alignment/>
    </xf>
    <xf numFmtId="0" fontId="41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47" fillId="0" borderId="10" xfId="0" applyNumberFormat="1" applyFont="1" applyBorder="1" applyAlignment="1">
      <alignment/>
    </xf>
    <xf numFmtId="0" fontId="34" fillId="0" borderId="11" xfId="0" applyFont="1" applyFill="1" applyBorder="1" applyAlignment="1">
      <alignment horizontal="center" vertical="top"/>
    </xf>
    <xf numFmtId="164" fontId="0" fillId="0" borderId="24" xfId="0" applyNumberFormat="1" applyBorder="1" applyAlignment="1">
      <alignment/>
    </xf>
    <xf numFmtId="164" fontId="4" fillId="0" borderId="13" xfId="0" applyNumberFormat="1" applyFont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2" fillId="0" borderId="23" xfId="0" applyNumberFormat="1" applyFont="1" applyFill="1" applyBorder="1" applyAlignment="1">
      <alignment horizontal="right"/>
    </xf>
    <xf numFmtId="164" fontId="4" fillId="0" borderId="15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6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9" xfId="0" applyFont="1" applyFill="1" applyBorder="1" applyAlignment="1">
      <alignment/>
    </xf>
    <xf numFmtId="164" fontId="35" fillId="0" borderId="21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4" fillId="0" borderId="15" xfId="0" applyFont="1" applyBorder="1" applyAlignment="1">
      <alignment/>
    </xf>
    <xf numFmtId="0" fontId="12" fillId="0" borderId="15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4" fillId="0" borderId="0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2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13" xfId="0" applyFont="1" applyBorder="1" applyAlignment="1">
      <alignment horizontal="center"/>
    </xf>
    <xf numFmtId="0" fontId="54" fillId="0" borderId="22" xfId="0" applyFont="1" applyBorder="1" applyAlignment="1">
      <alignment vertical="top" wrapText="1"/>
    </xf>
    <xf numFmtId="0" fontId="5" fillId="0" borderId="11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4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0" fontId="12" fillId="0" borderId="13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/>
    </xf>
    <xf numFmtId="16" fontId="4" fillId="0" borderId="11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right"/>
    </xf>
    <xf numFmtId="16" fontId="10" fillId="0" borderId="10" xfId="0" applyNumberFormat="1" applyFont="1" applyFill="1" applyBorder="1" applyAlignment="1">
      <alignment horizontal="left"/>
    </xf>
    <xf numFmtId="16" fontId="10" fillId="0" borderId="1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right"/>
    </xf>
    <xf numFmtId="164" fontId="23" fillId="0" borderId="16" xfId="0" applyNumberFormat="1" applyFont="1" applyFill="1" applyBorder="1" applyAlignment="1">
      <alignment horizontal="right"/>
    </xf>
    <xf numFmtId="49" fontId="12" fillId="0" borderId="11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right"/>
    </xf>
    <xf numFmtId="164" fontId="0" fillId="0" borderId="17" xfId="0" applyNumberFormat="1" applyFont="1" applyFill="1" applyBorder="1" applyAlignment="1">
      <alignment horizontal="right"/>
    </xf>
    <xf numFmtId="16" fontId="10" fillId="0" borderId="16" xfId="0" applyNumberFormat="1" applyFont="1" applyFill="1" applyBorder="1" applyAlignment="1">
      <alignment horizontal="left"/>
    </xf>
    <xf numFmtId="49" fontId="4" fillId="0" borderId="16" xfId="0" applyNumberFormat="1" applyFont="1" applyFill="1" applyBorder="1" applyAlignment="1">
      <alignment horizontal="center"/>
    </xf>
    <xf numFmtId="16" fontId="10" fillId="0" borderId="13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right"/>
    </xf>
    <xf numFmtId="16" fontId="11" fillId="0" borderId="15" xfId="0" applyNumberFormat="1" applyFont="1" applyFill="1" applyBorder="1" applyAlignment="1">
      <alignment horizontal="left"/>
    </xf>
    <xf numFmtId="49" fontId="4" fillId="0" borderId="15" xfId="0" applyNumberFormat="1" applyFont="1" applyFill="1" applyBorder="1" applyAlignment="1">
      <alignment horizontal="center"/>
    </xf>
    <xf numFmtId="164" fontId="22" fillId="0" borderId="15" xfId="0" applyNumberFormat="1" applyFont="1" applyFill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" fontId="11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right"/>
    </xf>
    <xf numFmtId="164" fontId="22" fillId="0" borderId="11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left"/>
    </xf>
    <xf numFmtId="0" fontId="10" fillId="0" borderId="16" xfId="0" applyFont="1" applyFill="1" applyBorder="1" applyAlignment="1">
      <alignment horizontal="center"/>
    </xf>
    <xf numFmtId="164" fontId="23" fillId="0" borderId="17" xfId="0" applyNumberFormat="1" applyFont="1" applyFill="1" applyBorder="1" applyAlignment="1">
      <alignment horizontal="right"/>
    </xf>
    <xf numFmtId="49" fontId="10" fillId="0" borderId="13" xfId="0" applyNumberFormat="1" applyFont="1" applyFill="1" applyBorder="1" applyAlignment="1">
      <alignment horizontal="left"/>
    </xf>
    <xf numFmtId="0" fontId="12" fillId="0" borderId="16" xfId="0" applyFont="1" applyFill="1" applyBorder="1" applyAlignment="1">
      <alignment horizontal="center"/>
    </xf>
    <xf numFmtId="164" fontId="12" fillId="0" borderId="17" xfId="0" applyNumberFormat="1" applyFont="1" applyFill="1" applyBorder="1" applyAlignment="1">
      <alignment horizontal="right"/>
    </xf>
    <xf numFmtId="164" fontId="12" fillId="0" borderId="18" xfId="0" applyNumberFormat="1" applyFont="1" applyFill="1" applyBorder="1" applyAlignment="1">
      <alignment horizontal="right"/>
    </xf>
    <xf numFmtId="49" fontId="7" fillId="0" borderId="16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43" fillId="0" borderId="22" xfId="0" applyFont="1" applyFill="1" applyBorder="1" applyAlignment="1">
      <alignment vertical="top" wrapText="1"/>
    </xf>
    <xf numFmtId="0" fontId="34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1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164" fontId="4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23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0" fontId="20" fillId="0" borderId="18" xfId="0" applyFont="1" applyFill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0" fillId="0" borderId="0" xfId="0" applyFont="1" applyFill="1" applyAlignment="1">
      <alignment horizontal="right"/>
    </xf>
    <xf numFmtId="0" fontId="32" fillId="0" borderId="0" xfId="0" applyFont="1" applyAlignment="1">
      <alignment horizontal="center"/>
    </xf>
    <xf numFmtId="0" fontId="2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zoomScalePageLayoutView="0" workbookViewId="0" topLeftCell="A1">
      <selection activeCell="B2" sqref="B2:G2"/>
    </sheetView>
  </sheetViews>
  <sheetFormatPr defaultColWidth="9.00390625" defaultRowHeight="12.75"/>
  <cols>
    <col min="1" max="1" width="4.375" style="62" customWidth="1"/>
    <col min="2" max="2" width="58.875" style="0" customWidth="1"/>
    <col min="3" max="3" width="20.25390625" style="550" customWidth="1"/>
    <col min="4" max="4" width="9.125" style="248" hidden="1" customWidth="1"/>
    <col min="5" max="5" width="12.125" style="251" hidden="1" customWidth="1"/>
    <col min="6" max="6" width="0" style="0" hidden="1" customWidth="1"/>
  </cols>
  <sheetData>
    <row r="1" spans="2:7" ht="13.5" customHeight="1">
      <c r="B1" s="1122" t="s">
        <v>705</v>
      </c>
      <c r="C1" s="1123"/>
      <c r="D1" s="1123"/>
      <c r="E1" s="1123"/>
      <c r="F1" s="1123"/>
      <c r="G1" s="1123"/>
    </row>
    <row r="2" spans="2:7" ht="12.75">
      <c r="B2" s="1122" t="s">
        <v>470</v>
      </c>
      <c r="C2" s="1123"/>
      <c r="D2" s="1123"/>
      <c r="E2" s="1123"/>
      <c r="F2" s="1123"/>
      <c r="G2" s="1123"/>
    </row>
    <row r="3" spans="2:7" ht="12.75">
      <c r="B3" s="1122" t="s">
        <v>706</v>
      </c>
      <c r="C3" s="1123"/>
      <c r="D3" s="1123"/>
      <c r="E3" s="1123"/>
      <c r="F3" s="1123"/>
      <c r="G3" s="1123"/>
    </row>
    <row r="4" spans="2:7" ht="12.75">
      <c r="B4" s="1122" t="s">
        <v>707</v>
      </c>
      <c r="C4" s="1123"/>
      <c r="D4" s="1123"/>
      <c r="E4" s="1123"/>
      <c r="F4" s="1123"/>
      <c r="G4" s="1123"/>
    </row>
    <row r="5" spans="2:7" ht="12.75">
      <c r="B5" s="1122" t="s">
        <v>708</v>
      </c>
      <c r="C5" s="1123"/>
      <c r="D5" s="1123"/>
      <c r="E5" s="1123"/>
      <c r="F5" s="1123"/>
      <c r="G5" s="1123"/>
    </row>
    <row r="6" spans="2:7" ht="12.75">
      <c r="B6" s="1035"/>
      <c r="C6" s="1035"/>
      <c r="D6" s="1035"/>
      <c r="E6" s="1035"/>
      <c r="F6" s="1035"/>
      <c r="G6" s="1035"/>
    </row>
    <row r="7" spans="1:4" ht="15.75">
      <c r="A7" s="1129" t="s">
        <v>486</v>
      </c>
      <c r="B7" s="1130"/>
      <c r="C7" s="1130"/>
      <c r="D7" s="1130"/>
    </row>
    <row r="8" spans="2:4" ht="14.25">
      <c r="B8" s="1126" t="s">
        <v>703</v>
      </c>
      <c r="C8" s="1127"/>
      <c r="D8" s="1127"/>
    </row>
    <row r="9" spans="2:5" ht="12.75">
      <c r="B9" s="1128" t="s">
        <v>709</v>
      </c>
      <c r="C9" s="1128"/>
      <c r="E9" s="557"/>
    </row>
    <row r="10" spans="3:7" ht="12.75">
      <c r="C10" s="188"/>
      <c r="E10" s="247" t="s">
        <v>247</v>
      </c>
      <c r="F10" s="261"/>
      <c r="G10" s="261"/>
    </row>
    <row r="11" spans="1:7" ht="15.75" customHeight="1">
      <c r="A11" s="127"/>
      <c r="B11" s="3" t="s">
        <v>0</v>
      </c>
      <c r="C11" s="106" t="s">
        <v>1</v>
      </c>
      <c r="D11" s="67" t="s">
        <v>2</v>
      </c>
      <c r="E11" s="250" t="s">
        <v>2</v>
      </c>
      <c r="F11" s="7" t="s">
        <v>625</v>
      </c>
      <c r="G11" s="641" t="s">
        <v>2</v>
      </c>
    </row>
    <row r="12" spans="1:7" ht="15.75" customHeight="1">
      <c r="A12" s="121"/>
      <c r="B12" s="6"/>
      <c r="C12" s="99" t="s">
        <v>3</v>
      </c>
      <c r="D12" s="66">
        <v>2011</v>
      </c>
      <c r="E12" s="237">
        <v>2012</v>
      </c>
      <c r="F12" s="14"/>
      <c r="G12" s="1042">
        <v>2012</v>
      </c>
    </row>
    <row r="13" spans="1:7" ht="15.75" customHeight="1">
      <c r="A13" s="128"/>
      <c r="B13" s="124" t="s">
        <v>244</v>
      </c>
      <c r="C13" s="53"/>
      <c r="D13" s="262">
        <f>D14+D21+D38+D52</f>
        <v>48924.1</v>
      </c>
      <c r="E13" s="255" t="e">
        <f>E14+E21+E26+E30+E38</f>
        <v>#REF!</v>
      </c>
      <c r="F13" s="11"/>
      <c r="G13" s="11">
        <f>G14+G21+G38</f>
        <v>65175.1</v>
      </c>
    </row>
    <row r="14" spans="1:7" ht="15" customHeight="1">
      <c r="A14" s="117" t="s">
        <v>4</v>
      </c>
      <c r="B14" s="4" t="s">
        <v>5</v>
      </c>
      <c r="C14" s="558" t="s">
        <v>222</v>
      </c>
      <c r="D14" s="263">
        <v>38870.8</v>
      </c>
      <c r="E14" s="256">
        <f>SUM(E15:E20)</f>
        <v>61648.7</v>
      </c>
      <c r="F14" s="11"/>
      <c r="G14" s="854">
        <f>E14</f>
        <v>61648.7</v>
      </c>
    </row>
    <row r="15" spans="1:7" ht="22.5" customHeight="1" hidden="1">
      <c r="A15" s="120" t="s">
        <v>6</v>
      </c>
      <c r="B15" s="141" t="s">
        <v>248</v>
      </c>
      <c r="C15" s="559" t="s">
        <v>427</v>
      </c>
      <c r="D15" s="264">
        <v>23555</v>
      </c>
      <c r="E15" s="257">
        <v>47348.7</v>
      </c>
      <c r="F15" s="14"/>
      <c r="G15" s="859"/>
    </row>
    <row r="16" spans="1:7" ht="15.75" customHeight="1" hidden="1">
      <c r="A16" s="128"/>
      <c r="B16" s="140" t="s">
        <v>249</v>
      </c>
      <c r="C16" s="560"/>
      <c r="D16" s="265"/>
      <c r="E16" s="237"/>
      <c r="F16" s="14"/>
      <c r="G16" s="859"/>
    </row>
    <row r="17" spans="1:7" ht="15.75" customHeight="1" hidden="1">
      <c r="A17" s="120" t="s">
        <v>8</v>
      </c>
      <c r="B17" s="141" t="s">
        <v>250</v>
      </c>
      <c r="C17" s="559" t="s">
        <v>428</v>
      </c>
      <c r="D17" s="266">
        <v>5689</v>
      </c>
      <c r="E17" s="257">
        <v>7500</v>
      </c>
      <c r="F17" s="14"/>
      <c r="G17" s="859"/>
    </row>
    <row r="18" spans="1:7" ht="15.75" customHeight="1" hidden="1">
      <c r="A18" s="128"/>
      <c r="B18" s="140" t="s">
        <v>251</v>
      </c>
      <c r="C18" s="560"/>
      <c r="D18" s="265"/>
      <c r="E18" s="253"/>
      <c r="F18" s="14"/>
      <c r="G18" s="859"/>
    </row>
    <row r="19" spans="1:7" ht="15.75" customHeight="1" hidden="1">
      <c r="A19" s="121"/>
      <c r="B19" s="142" t="s">
        <v>464</v>
      </c>
      <c r="C19" s="561"/>
      <c r="D19" s="267"/>
      <c r="E19" s="237"/>
      <c r="F19" s="14"/>
      <c r="G19" s="859"/>
    </row>
    <row r="20" spans="1:7" ht="15.75" customHeight="1" hidden="1">
      <c r="A20" s="117" t="s">
        <v>9</v>
      </c>
      <c r="B20" s="141" t="s">
        <v>463</v>
      </c>
      <c r="C20" s="17" t="s">
        <v>429</v>
      </c>
      <c r="D20" s="268">
        <v>9626.8</v>
      </c>
      <c r="E20" s="252">
        <v>6800</v>
      </c>
      <c r="F20" s="14"/>
      <c r="G20" s="859"/>
    </row>
    <row r="21" spans="1:7" ht="15.75" customHeight="1">
      <c r="A21" s="106" t="s">
        <v>10</v>
      </c>
      <c r="B21" s="144" t="s">
        <v>11</v>
      </c>
      <c r="C21" s="31" t="s">
        <v>123</v>
      </c>
      <c r="D21" s="269">
        <f>D22</f>
        <v>1203.7</v>
      </c>
      <c r="E21" s="255">
        <f>E22</f>
        <v>1400</v>
      </c>
      <c r="F21" s="11">
        <v>326.4</v>
      </c>
      <c r="G21" s="854">
        <v>1726.4</v>
      </c>
    </row>
    <row r="22" spans="1:7" ht="15.75" customHeight="1">
      <c r="A22" s="120" t="s">
        <v>65</v>
      </c>
      <c r="B22" s="141" t="s">
        <v>710</v>
      </c>
      <c r="C22" s="562" t="s">
        <v>124</v>
      </c>
      <c r="D22" s="266">
        <v>1203.7</v>
      </c>
      <c r="E22" s="252">
        <v>1400</v>
      </c>
      <c r="F22" s="14"/>
      <c r="G22" s="7">
        <v>1726.4</v>
      </c>
    </row>
    <row r="23" spans="1:7" ht="15.75" customHeight="1">
      <c r="A23" s="128"/>
      <c r="B23" s="140" t="s">
        <v>462</v>
      </c>
      <c r="C23" s="563"/>
      <c r="D23" s="265"/>
      <c r="E23" s="253"/>
      <c r="F23" s="14"/>
      <c r="G23" s="14"/>
    </row>
    <row r="24" spans="1:7" ht="15.75" customHeight="1">
      <c r="A24" s="128"/>
      <c r="B24" s="140" t="s">
        <v>461</v>
      </c>
      <c r="C24" s="563"/>
      <c r="D24" s="265"/>
      <c r="E24" s="253"/>
      <c r="F24" s="14"/>
      <c r="G24" s="14"/>
    </row>
    <row r="25" spans="1:7" ht="15.75" customHeight="1">
      <c r="A25" s="128"/>
      <c r="B25" s="142" t="s">
        <v>252</v>
      </c>
      <c r="C25" s="564"/>
      <c r="D25" s="267"/>
      <c r="E25" s="253"/>
      <c r="F25" s="14"/>
      <c r="G25" s="172"/>
    </row>
    <row r="26" spans="1:7" ht="15.75" customHeight="1">
      <c r="A26" s="106" t="s">
        <v>15</v>
      </c>
      <c r="B26" s="143" t="s">
        <v>440</v>
      </c>
      <c r="C26" s="13" t="s">
        <v>95</v>
      </c>
      <c r="D26" s="270">
        <v>0</v>
      </c>
      <c r="E26" s="260">
        <f>E28</f>
        <v>0</v>
      </c>
      <c r="F26" s="7"/>
      <c r="G26" s="862">
        <v>0</v>
      </c>
    </row>
    <row r="27" spans="1:7" ht="15.75" customHeight="1">
      <c r="A27" s="78"/>
      <c r="B27" s="143" t="s">
        <v>441</v>
      </c>
      <c r="C27" s="13"/>
      <c r="D27" s="271"/>
      <c r="E27" s="237"/>
      <c r="F27" s="172"/>
      <c r="G27" s="1017"/>
    </row>
    <row r="28" spans="1:7" ht="15.75" customHeight="1" hidden="1">
      <c r="A28" s="117" t="s">
        <v>74</v>
      </c>
      <c r="B28" s="145" t="s">
        <v>460</v>
      </c>
      <c r="C28" s="565" t="s">
        <v>99</v>
      </c>
      <c r="D28" s="268"/>
      <c r="E28" s="257">
        <v>0</v>
      </c>
      <c r="F28" s="14"/>
      <c r="G28" s="861"/>
    </row>
    <row r="29" spans="1:7" ht="15.75" customHeight="1" hidden="1">
      <c r="A29" s="78"/>
      <c r="B29" s="146" t="s">
        <v>459</v>
      </c>
      <c r="C29" s="566"/>
      <c r="D29" s="267"/>
      <c r="E29" s="237"/>
      <c r="F29" s="14"/>
      <c r="G29" s="861"/>
    </row>
    <row r="30" spans="1:7" ht="15.75" customHeight="1">
      <c r="A30" s="106" t="s">
        <v>17</v>
      </c>
      <c r="B30" s="1043" t="s">
        <v>711</v>
      </c>
      <c r="C30" s="1016" t="s">
        <v>615</v>
      </c>
      <c r="D30" s="845">
        <v>0</v>
      </c>
      <c r="E30" s="260" t="e">
        <f>E33+#REF!</f>
        <v>#REF!</v>
      </c>
      <c r="F30" s="14"/>
      <c r="G30" s="855">
        <v>0</v>
      </c>
    </row>
    <row r="31" spans="1:7" ht="15.75" customHeight="1">
      <c r="A31" s="842"/>
      <c r="B31" s="844" t="s">
        <v>618</v>
      </c>
      <c r="C31" s="13"/>
      <c r="D31" s="843"/>
      <c r="E31" s="253"/>
      <c r="F31" s="14"/>
      <c r="G31" s="868"/>
    </row>
    <row r="32" spans="1:7" ht="15.75" customHeight="1">
      <c r="A32" s="129"/>
      <c r="B32" s="846" t="s">
        <v>616</v>
      </c>
      <c r="C32" s="15"/>
      <c r="D32" s="843"/>
      <c r="E32" s="237"/>
      <c r="F32" s="14"/>
      <c r="G32" s="857"/>
    </row>
    <row r="33" spans="1:7" ht="15.75" customHeight="1">
      <c r="A33" s="1045" t="s">
        <v>18</v>
      </c>
      <c r="B33" s="152" t="s">
        <v>19</v>
      </c>
      <c r="C33" s="635" t="s">
        <v>691</v>
      </c>
      <c r="D33" s="272"/>
      <c r="E33" s="257">
        <v>0</v>
      </c>
      <c r="F33" s="14"/>
      <c r="G33" s="861">
        <v>0</v>
      </c>
    </row>
    <row r="34" spans="1:7" ht="15.75" customHeight="1">
      <c r="A34" s="1045"/>
      <c r="B34" s="152" t="s">
        <v>253</v>
      </c>
      <c r="C34" s="635"/>
      <c r="D34" s="272"/>
      <c r="E34" s="253"/>
      <c r="F34" s="14"/>
      <c r="G34" s="859"/>
    </row>
    <row r="35" spans="1:7" ht="15.75" customHeight="1">
      <c r="A35" s="1045"/>
      <c r="B35" s="152" t="s">
        <v>255</v>
      </c>
      <c r="C35" s="635"/>
      <c r="D35" s="272"/>
      <c r="E35" s="253"/>
      <c r="F35" s="14"/>
      <c r="G35" s="859"/>
    </row>
    <row r="36" spans="1:7" ht="15.75" customHeight="1">
      <c r="A36" s="1045"/>
      <c r="B36" s="152" t="s">
        <v>256</v>
      </c>
      <c r="C36" s="635"/>
      <c r="D36" s="272"/>
      <c r="E36" s="253"/>
      <c r="F36" s="14"/>
      <c r="G36" s="859"/>
    </row>
    <row r="37" spans="1:7" ht="15.75" customHeight="1">
      <c r="A37" s="1046"/>
      <c r="B37" s="1047" t="s">
        <v>714</v>
      </c>
      <c r="C37" s="631"/>
      <c r="D37" s="273"/>
      <c r="E37" s="237"/>
      <c r="F37" s="14"/>
      <c r="G37" s="859"/>
    </row>
    <row r="38" spans="1:7" ht="15.75" customHeight="1">
      <c r="A38" s="53" t="s">
        <v>23</v>
      </c>
      <c r="B38" s="150" t="s">
        <v>24</v>
      </c>
      <c r="C38" s="15" t="s">
        <v>25</v>
      </c>
      <c r="D38" s="274">
        <f>SUM(D39:D47)</f>
        <v>1026</v>
      </c>
      <c r="E38" s="255">
        <f>E39+E43+E47</f>
        <v>1800</v>
      </c>
      <c r="F38" s="11"/>
      <c r="G38" s="863">
        <f>SUM(G39:G47)</f>
        <v>1800</v>
      </c>
    </row>
    <row r="39" spans="1:7" ht="15.75" customHeight="1">
      <c r="A39" s="117" t="s">
        <v>26</v>
      </c>
      <c r="B39" s="151" t="s">
        <v>100</v>
      </c>
      <c r="C39" s="566" t="s">
        <v>27</v>
      </c>
      <c r="D39" s="265">
        <v>305.6</v>
      </c>
      <c r="E39" s="257">
        <v>110</v>
      </c>
      <c r="F39" s="14"/>
      <c r="G39" s="861">
        <v>110</v>
      </c>
    </row>
    <row r="40" spans="1:7" ht="15.75" customHeight="1">
      <c r="A40" s="78"/>
      <c r="B40" s="152" t="s">
        <v>257</v>
      </c>
      <c r="C40" s="566" t="s">
        <v>7</v>
      </c>
      <c r="D40" s="265"/>
      <c r="E40" s="253"/>
      <c r="F40" s="14"/>
      <c r="G40" s="861"/>
    </row>
    <row r="41" spans="1:7" ht="15.75" customHeight="1">
      <c r="A41" s="78"/>
      <c r="B41" s="152" t="s">
        <v>258</v>
      </c>
      <c r="C41" s="566"/>
      <c r="D41" s="265"/>
      <c r="E41" s="253"/>
      <c r="F41" s="14"/>
      <c r="G41" s="861"/>
    </row>
    <row r="42" spans="1:7" ht="15.75" customHeight="1">
      <c r="A42" s="78"/>
      <c r="B42" s="152" t="s">
        <v>259</v>
      </c>
      <c r="C42" s="566"/>
      <c r="D42" s="265"/>
      <c r="E42" s="237"/>
      <c r="F42" s="14"/>
      <c r="G42" s="861"/>
    </row>
    <row r="43" spans="1:7" ht="15.75" customHeight="1">
      <c r="A43" s="117" t="s">
        <v>30</v>
      </c>
      <c r="B43" s="258" t="s">
        <v>398</v>
      </c>
      <c r="C43" s="565" t="s">
        <v>102</v>
      </c>
      <c r="D43" s="268">
        <v>550.4</v>
      </c>
      <c r="E43" s="252">
        <v>1390</v>
      </c>
      <c r="F43" s="7"/>
      <c r="G43" s="862">
        <v>1390</v>
      </c>
    </row>
    <row r="44" spans="1:7" ht="15.75" customHeight="1">
      <c r="A44" s="78"/>
      <c r="B44" s="149" t="s">
        <v>399</v>
      </c>
      <c r="C44" s="566"/>
      <c r="D44" s="265"/>
      <c r="E44" s="253"/>
      <c r="F44" s="14"/>
      <c r="G44" s="861"/>
    </row>
    <row r="45" spans="1:7" ht="15.75" customHeight="1">
      <c r="A45" s="78"/>
      <c r="B45" s="149" t="s">
        <v>268</v>
      </c>
      <c r="C45" s="566"/>
      <c r="D45" s="265"/>
      <c r="E45" s="253"/>
      <c r="F45" s="14"/>
      <c r="G45" s="861"/>
    </row>
    <row r="46" spans="1:7" ht="15.75" customHeight="1">
      <c r="A46" s="78"/>
      <c r="B46" s="149" t="s">
        <v>713</v>
      </c>
      <c r="C46" s="566"/>
      <c r="D46" s="265"/>
      <c r="E46" s="253"/>
      <c r="F46" s="172"/>
      <c r="G46" s="1017"/>
    </row>
    <row r="47" spans="1:7" ht="15.75" customHeight="1">
      <c r="A47" s="117" t="s">
        <v>31</v>
      </c>
      <c r="B47" s="258" t="s">
        <v>400</v>
      </c>
      <c r="C47" s="565" t="s">
        <v>423</v>
      </c>
      <c r="D47" s="266">
        <v>170</v>
      </c>
      <c r="E47" s="257">
        <v>300</v>
      </c>
      <c r="F47" s="14"/>
      <c r="G47" s="861">
        <v>300</v>
      </c>
    </row>
    <row r="48" spans="1:7" ht="15.75" customHeight="1">
      <c r="A48" s="78"/>
      <c r="B48" s="149" t="s">
        <v>438</v>
      </c>
      <c r="C48" s="566" t="s">
        <v>7</v>
      </c>
      <c r="D48" s="265"/>
      <c r="E48" s="253"/>
      <c r="F48" s="14"/>
      <c r="G48" s="859"/>
    </row>
    <row r="49" spans="1:7" ht="15.75" customHeight="1">
      <c r="A49" s="78"/>
      <c r="B49" s="149" t="s">
        <v>439</v>
      </c>
      <c r="C49" s="566"/>
      <c r="D49" s="265"/>
      <c r="E49" s="253"/>
      <c r="F49" s="14"/>
      <c r="G49" s="859"/>
    </row>
    <row r="50" spans="1:7" ht="15.75" customHeight="1">
      <c r="A50" s="77"/>
      <c r="B50" s="259" t="s">
        <v>437</v>
      </c>
      <c r="C50" s="567"/>
      <c r="D50" s="267"/>
      <c r="E50" s="237"/>
      <c r="F50" s="868"/>
      <c r="G50" s="859"/>
    </row>
    <row r="51" spans="1:7" ht="15.75" customHeight="1">
      <c r="A51" s="131" t="s">
        <v>32</v>
      </c>
      <c r="B51" s="154" t="s">
        <v>33</v>
      </c>
      <c r="C51" s="568" t="s">
        <v>223</v>
      </c>
      <c r="D51" s="275">
        <f>SUM(D52:D56)</f>
        <v>17449.2</v>
      </c>
      <c r="E51" s="255">
        <f>E52+E56</f>
        <v>9151.300000000001</v>
      </c>
      <c r="F51" s="854">
        <f>SUM(F56)</f>
        <v>-326.4</v>
      </c>
      <c r="G51" s="863">
        <f>G52+G56</f>
        <v>8824.900000000001</v>
      </c>
    </row>
    <row r="52" spans="1:7" ht="15.75" customHeight="1">
      <c r="A52" s="132" t="s">
        <v>34</v>
      </c>
      <c r="B52" s="155" t="s">
        <v>260</v>
      </c>
      <c r="C52" s="565" t="s">
        <v>126</v>
      </c>
      <c r="D52" s="269">
        <v>7823.6</v>
      </c>
      <c r="E52" s="257">
        <v>0</v>
      </c>
      <c r="F52" s="7"/>
      <c r="G52" s="858"/>
    </row>
    <row r="53" spans="1:7" ht="15.75" customHeight="1">
      <c r="A53" s="133"/>
      <c r="B53" s="156" t="s">
        <v>261</v>
      </c>
      <c r="C53" s="566"/>
      <c r="D53" s="265"/>
      <c r="E53" s="253"/>
      <c r="F53" s="14"/>
      <c r="G53" s="859"/>
    </row>
    <row r="54" spans="1:7" ht="15.75" customHeight="1">
      <c r="A54" s="133"/>
      <c r="B54" s="156" t="s">
        <v>263</v>
      </c>
      <c r="C54" s="566"/>
      <c r="D54" s="265"/>
      <c r="E54" s="253"/>
      <c r="F54" s="14"/>
      <c r="G54" s="859"/>
    </row>
    <row r="55" spans="1:7" ht="15.75" customHeight="1">
      <c r="A55" s="134"/>
      <c r="B55" s="157" t="s">
        <v>262</v>
      </c>
      <c r="C55" s="567"/>
      <c r="D55" s="267"/>
      <c r="E55" s="237"/>
      <c r="F55" s="172"/>
      <c r="G55" s="860"/>
    </row>
    <row r="56" spans="1:7" ht="15.75" customHeight="1">
      <c r="A56" s="135" t="s">
        <v>37</v>
      </c>
      <c r="B56" s="155" t="s">
        <v>264</v>
      </c>
      <c r="C56" s="565" t="s">
        <v>451</v>
      </c>
      <c r="D56" s="269">
        <f>SUM(D58:D73)</f>
        <v>9625.6</v>
      </c>
      <c r="E56" s="250">
        <f>SUM(E58:E73)</f>
        <v>9151.300000000001</v>
      </c>
      <c r="F56" s="14">
        <f>SUM(F57:F58)</f>
        <v>-326.4</v>
      </c>
      <c r="G56" s="861">
        <f>SUM(G58:G73)</f>
        <v>8824.900000000001</v>
      </c>
    </row>
    <row r="57" spans="1:7" ht="15.75" customHeight="1">
      <c r="A57" s="135"/>
      <c r="B57" s="157" t="s">
        <v>265</v>
      </c>
      <c r="C57" s="567"/>
      <c r="D57" s="267"/>
      <c r="E57" s="237"/>
      <c r="F57" s="14"/>
      <c r="G57" s="859"/>
    </row>
    <row r="58" spans="1:7" ht="15.75" customHeight="1">
      <c r="A58" s="1044" t="s">
        <v>41</v>
      </c>
      <c r="B58" s="153" t="s">
        <v>269</v>
      </c>
      <c r="C58" s="565" t="s">
        <v>297</v>
      </c>
      <c r="D58" s="268">
        <v>2435.8</v>
      </c>
      <c r="E58" s="257">
        <v>2573</v>
      </c>
      <c r="F58" s="7">
        <v>-326.4</v>
      </c>
      <c r="G58" s="862">
        <v>2246.6</v>
      </c>
    </row>
    <row r="59" spans="1:7" ht="15.75" customHeight="1">
      <c r="A59" s="159"/>
      <c r="B59" s="147" t="s">
        <v>404</v>
      </c>
      <c r="C59" s="566"/>
      <c r="D59" s="276"/>
      <c r="E59" s="253"/>
      <c r="F59" s="14"/>
      <c r="G59" s="859"/>
    </row>
    <row r="60" spans="1:7" ht="15.75" customHeight="1">
      <c r="A60" s="159"/>
      <c r="B60" s="147" t="s">
        <v>487</v>
      </c>
      <c r="C60" s="566"/>
      <c r="D60" s="276"/>
      <c r="E60" s="253"/>
      <c r="F60" s="14"/>
      <c r="G60" s="859"/>
    </row>
    <row r="61" spans="1:7" ht="15.75" customHeight="1">
      <c r="A61" s="159"/>
      <c r="B61" s="147" t="s">
        <v>712</v>
      </c>
      <c r="C61" s="566"/>
      <c r="D61" s="276"/>
      <c r="E61" s="253"/>
      <c r="F61" s="14"/>
      <c r="G61" s="859"/>
    </row>
    <row r="62" spans="1:7" ht="15.75" customHeight="1">
      <c r="A62" s="136" t="s">
        <v>43</v>
      </c>
      <c r="B62" s="153" t="s">
        <v>267</v>
      </c>
      <c r="C62" s="569" t="s">
        <v>296</v>
      </c>
      <c r="D62" s="279">
        <v>63.6</v>
      </c>
      <c r="E62" s="283">
        <v>67</v>
      </c>
      <c r="F62" s="7"/>
      <c r="G62" s="862">
        <v>67</v>
      </c>
    </row>
    <row r="63" spans="1:7" ht="15.75" customHeight="1">
      <c r="A63" s="137"/>
      <c r="B63" s="147" t="s">
        <v>430</v>
      </c>
      <c r="C63" s="570"/>
      <c r="D63" s="277"/>
      <c r="E63" s="280"/>
      <c r="F63" s="14"/>
      <c r="G63" s="859"/>
    </row>
    <row r="64" spans="1:7" ht="15.75" customHeight="1">
      <c r="A64" s="137"/>
      <c r="B64" s="147" t="s">
        <v>452</v>
      </c>
      <c r="C64" s="570"/>
      <c r="D64" s="277"/>
      <c r="E64" s="280"/>
      <c r="F64" s="14"/>
      <c r="G64" s="859"/>
    </row>
    <row r="65" spans="1:7" ht="15.75" customHeight="1">
      <c r="A65" s="137"/>
      <c r="B65" s="147" t="s">
        <v>453</v>
      </c>
      <c r="C65" s="570"/>
      <c r="D65" s="277"/>
      <c r="E65" s="280"/>
      <c r="F65" s="14"/>
      <c r="G65" s="859"/>
    </row>
    <row r="66" spans="1:7" ht="15.75" customHeight="1">
      <c r="A66" s="138"/>
      <c r="B66" s="148" t="s">
        <v>454</v>
      </c>
      <c r="C66" s="571"/>
      <c r="D66" s="278"/>
      <c r="E66" s="281"/>
      <c r="F66" s="14"/>
      <c r="G66" s="859"/>
    </row>
    <row r="67" spans="1:7" ht="15.75" customHeight="1">
      <c r="A67" s="137" t="s">
        <v>45</v>
      </c>
      <c r="B67" s="1048" t="s">
        <v>42</v>
      </c>
      <c r="C67" s="570" t="s">
        <v>44</v>
      </c>
      <c r="D67" s="277">
        <v>6007.8</v>
      </c>
      <c r="E67" s="253">
        <v>5481.6</v>
      </c>
      <c r="F67" s="8"/>
      <c r="G67" s="7">
        <v>5481.6</v>
      </c>
    </row>
    <row r="68" spans="1:7" ht="15.75" customHeight="1">
      <c r="A68" s="137"/>
      <c r="B68" s="1049" t="s">
        <v>694</v>
      </c>
      <c r="C68" s="570"/>
      <c r="D68" s="277"/>
      <c r="E68" s="253"/>
      <c r="F68" s="9"/>
      <c r="G68" s="14"/>
    </row>
    <row r="69" spans="1:7" ht="15.75" customHeight="1">
      <c r="A69" s="137"/>
      <c r="B69" s="1049" t="s">
        <v>695</v>
      </c>
      <c r="C69" s="570"/>
      <c r="D69" s="277"/>
      <c r="E69" s="253"/>
      <c r="F69" s="9"/>
      <c r="G69" s="14"/>
    </row>
    <row r="70" spans="1:7" ht="15.75" customHeight="1">
      <c r="A70" s="137"/>
      <c r="B70" s="1049" t="s">
        <v>696</v>
      </c>
      <c r="C70" s="572"/>
      <c r="D70" s="1025"/>
      <c r="E70" s="211"/>
      <c r="F70" s="21"/>
      <c r="G70" s="14"/>
    </row>
    <row r="71" spans="1:7" ht="15.75" customHeight="1">
      <c r="A71" s="137"/>
      <c r="B71" s="1049" t="s">
        <v>697</v>
      </c>
      <c r="C71" s="570"/>
      <c r="D71" s="277"/>
      <c r="E71" s="253"/>
      <c r="F71" s="9"/>
      <c r="G71" s="14"/>
    </row>
    <row r="72" spans="1:7" ht="15.75" customHeight="1">
      <c r="A72" s="137"/>
      <c r="B72" s="1050" t="s">
        <v>698</v>
      </c>
      <c r="C72" s="570"/>
      <c r="D72" s="277"/>
      <c r="E72" s="253"/>
      <c r="F72" s="9"/>
      <c r="G72" s="172"/>
    </row>
    <row r="73" spans="1:7" ht="15.75" customHeight="1">
      <c r="A73" s="1026" t="s">
        <v>266</v>
      </c>
      <c r="B73" s="438" t="s">
        <v>443</v>
      </c>
      <c r="C73" s="565" t="s">
        <v>46</v>
      </c>
      <c r="D73" s="279">
        <v>1118.4</v>
      </c>
      <c r="E73" s="250">
        <v>1029.7</v>
      </c>
      <c r="F73" s="8"/>
      <c r="G73" s="7">
        <v>1029.7</v>
      </c>
    </row>
    <row r="74" spans="1:7" ht="15.75" customHeight="1">
      <c r="A74" s="78"/>
      <c r="B74" s="186" t="s">
        <v>699</v>
      </c>
      <c r="C74" s="566"/>
      <c r="D74" s="277"/>
      <c r="E74" s="253"/>
      <c r="F74" s="9"/>
      <c r="G74" s="14"/>
    </row>
    <row r="75" spans="1:7" ht="15.75" customHeight="1">
      <c r="A75" s="78"/>
      <c r="B75" s="186" t="s">
        <v>700</v>
      </c>
      <c r="C75" s="566"/>
      <c r="D75" s="277"/>
      <c r="E75" s="253"/>
      <c r="F75" s="9"/>
      <c r="G75" s="14"/>
    </row>
    <row r="76" spans="1:7" ht="15.75" customHeight="1">
      <c r="A76" s="78"/>
      <c r="B76" s="186" t="s">
        <v>701</v>
      </c>
      <c r="C76" s="566"/>
      <c r="D76" s="1025"/>
      <c r="E76" s="211"/>
      <c r="F76" s="21"/>
      <c r="G76" s="14"/>
    </row>
    <row r="77" spans="1:7" ht="15.75" customHeight="1">
      <c r="A77" s="130"/>
      <c r="B77" s="1027" t="s">
        <v>47</v>
      </c>
      <c r="C77" s="871"/>
      <c r="D77" s="1028">
        <f>D13+D56</f>
        <v>58549.7</v>
      </c>
      <c r="E77" s="255" t="e">
        <f>E13+E56</f>
        <v>#REF!</v>
      </c>
      <c r="F77" s="1029"/>
      <c r="G77" s="1030">
        <f>G13+G51</f>
        <v>74000</v>
      </c>
    </row>
    <row r="78" spans="1:4" ht="14.25">
      <c r="A78" s="118"/>
      <c r="B78" s="12"/>
      <c r="C78" s="572"/>
      <c r="D78" s="249"/>
    </row>
    <row r="80" spans="1:7" s="1041" customFormat="1" ht="12.75">
      <c r="A80" s="1040"/>
      <c r="B80" s="91" t="s">
        <v>692</v>
      </c>
      <c r="C80" s="1124" t="s">
        <v>721</v>
      </c>
      <c r="D80" s="1125"/>
      <c r="E80" s="1125"/>
      <c r="F80" s="1125"/>
      <c r="G80" s="1125"/>
    </row>
    <row r="81" spans="5:6" ht="14.25">
      <c r="E81" s="254"/>
      <c r="F81" s="160"/>
    </row>
  </sheetData>
  <sheetProtection/>
  <mergeCells count="9">
    <mergeCell ref="B1:G1"/>
    <mergeCell ref="B2:G2"/>
    <mergeCell ref="B3:G3"/>
    <mergeCell ref="B4:G4"/>
    <mergeCell ref="B5:G5"/>
    <mergeCell ref="C80:G80"/>
    <mergeCell ref="B8:D8"/>
    <mergeCell ref="B9:C9"/>
    <mergeCell ref="A7:D7"/>
  </mergeCells>
  <printOptions/>
  <pageMargins left="0.7874015748031497" right="0.3937007874015748" top="0.3937007874015748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4"/>
  <sheetViews>
    <sheetView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4.00390625" style="0" customWidth="1"/>
    <col min="2" max="2" width="62.375" style="0" customWidth="1"/>
    <col min="3" max="3" width="24.125" style="0" customWidth="1"/>
    <col min="4" max="4" width="8.625" style="0" hidden="1" customWidth="1"/>
    <col min="5" max="5" width="6.75390625" style="0" hidden="1" customWidth="1"/>
    <col min="6" max="6" width="6.75390625" style="0" customWidth="1"/>
    <col min="7" max="7" width="6.375" style="0" hidden="1" customWidth="1"/>
    <col min="8" max="8" width="5.875" style="0" hidden="1" customWidth="1"/>
    <col min="9" max="9" width="7.00390625" style="0" customWidth="1"/>
    <col min="10" max="11" width="9.25390625" style="0" bestFit="1" customWidth="1"/>
  </cols>
  <sheetData>
    <row r="1" spans="1:9" ht="13.5" customHeight="1">
      <c r="A1" s="62"/>
      <c r="B1" s="1122" t="s">
        <v>431</v>
      </c>
      <c r="C1" s="1125"/>
      <c r="D1" s="1125"/>
      <c r="E1" s="1125"/>
      <c r="F1" s="1125"/>
      <c r="G1" s="1125"/>
      <c r="H1" s="1125"/>
      <c r="I1" s="1125"/>
    </row>
    <row r="2" spans="1:9" ht="12.75">
      <c r="A2" s="62"/>
      <c r="B2" s="1122" t="s">
        <v>470</v>
      </c>
      <c r="C2" s="1125"/>
      <c r="D2" s="1125"/>
      <c r="E2" s="1125"/>
      <c r="F2" s="1125"/>
      <c r="G2" s="1125"/>
      <c r="H2" s="1125"/>
      <c r="I2" s="1125"/>
    </row>
    <row r="3" spans="1:9" ht="12.75">
      <c r="A3" s="62"/>
      <c r="B3" s="1122" t="s">
        <v>706</v>
      </c>
      <c r="C3" s="1125"/>
      <c r="D3" s="1125"/>
      <c r="E3" s="1125"/>
      <c r="F3" s="1125"/>
      <c r="G3" s="1125"/>
      <c r="H3" s="1125"/>
      <c r="I3" s="1125"/>
    </row>
    <row r="4" spans="1:9" ht="12.75">
      <c r="A4" s="62"/>
      <c r="B4" s="1122" t="s">
        <v>707</v>
      </c>
      <c r="C4" s="1125"/>
      <c r="D4" s="1125"/>
      <c r="E4" s="1125"/>
      <c r="F4" s="1125"/>
      <c r="G4" s="1125"/>
      <c r="H4" s="1125"/>
      <c r="I4" s="1125"/>
    </row>
    <row r="5" spans="1:9" ht="12.75">
      <c r="A5" s="62"/>
      <c r="B5" s="1122" t="s">
        <v>708</v>
      </c>
      <c r="C5" s="1125"/>
      <c r="D5" s="1125"/>
      <c r="E5" s="1125"/>
      <c r="F5" s="1125"/>
      <c r="G5" s="1125"/>
      <c r="H5" s="1125"/>
      <c r="I5" s="1125"/>
    </row>
    <row r="6" spans="2:9" ht="12" customHeight="1">
      <c r="B6" s="1024"/>
      <c r="C6" s="1034"/>
      <c r="D6" s="1034"/>
      <c r="E6" s="1034"/>
      <c r="F6" s="1034"/>
      <c r="G6" s="1034"/>
      <c r="H6" s="1034"/>
      <c r="I6" s="1034"/>
    </row>
    <row r="7" spans="2:9" ht="12" customHeight="1">
      <c r="B7" s="1024"/>
      <c r="C7" s="1034"/>
      <c r="D7" s="1034"/>
      <c r="E7" s="1034"/>
      <c r="F7" s="1034"/>
      <c r="G7" s="1034"/>
      <c r="H7" s="1034"/>
      <c r="I7" s="1034"/>
    </row>
    <row r="8" spans="2:10" ht="12" customHeight="1">
      <c r="B8" s="1133" t="s">
        <v>465</v>
      </c>
      <c r="C8" s="1125"/>
      <c r="D8" s="1125"/>
      <c r="E8" s="1125"/>
      <c r="F8" s="1125"/>
      <c r="G8" s="1125"/>
      <c r="H8" s="1125"/>
      <c r="I8" s="1125"/>
      <c r="J8" s="160"/>
    </row>
    <row r="9" spans="1:9" ht="16.5" customHeight="1">
      <c r="A9" s="1"/>
      <c r="B9" s="1126" t="s">
        <v>704</v>
      </c>
      <c r="C9" s="1125"/>
      <c r="D9" s="1125"/>
      <c r="E9" s="1125"/>
      <c r="F9" s="1125"/>
      <c r="G9" s="1125"/>
      <c r="H9" s="1125"/>
      <c r="I9" s="1125"/>
    </row>
    <row r="10" spans="1:9" ht="12" customHeight="1">
      <c r="A10" s="1"/>
      <c r="B10" s="1133" t="s">
        <v>724</v>
      </c>
      <c r="C10" s="1127"/>
      <c r="D10" s="1127"/>
      <c r="E10" s="1127"/>
      <c r="F10" s="1127"/>
      <c r="G10" s="1127"/>
      <c r="H10" s="1127"/>
      <c r="I10" s="1127"/>
    </row>
    <row r="11" spans="1:9" ht="12" customHeight="1">
      <c r="A11" s="1"/>
      <c r="B11" s="1133" t="s">
        <v>723</v>
      </c>
      <c r="C11" s="1127"/>
      <c r="D11" s="1127"/>
      <c r="E11" s="1127"/>
      <c r="F11" s="1127"/>
      <c r="G11" s="1127"/>
      <c r="H11" s="1127"/>
      <c r="I11" s="1127"/>
    </row>
    <row r="12" spans="2:9" ht="15.75" customHeight="1">
      <c r="B12" s="1131"/>
      <c r="C12" s="1132"/>
      <c r="D12" s="210"/>
      <c r="E12" s="210"/>
      <c r="F12" s="210"/>
      <c r="G12" s="210"/>
      <c r="H12" s="210"/>
      <c r="I12" s="210"/>
    </row>
    <row r="13" spans="1:9" ht="12" customHeight="1">
      <c r="A13" s="2"/>
      <c r="B13" s="106" t="s">
        <v>0</v>
      </c>
      <c r="C13" s="3" t="s">
        <v>1</v>
      </c>
      <c r="D13" s="29" t="s">
        <v>2</v>
      </c>
      <c r="E13" s="29"/>
      <c r="F13" s="29" t="s">
        <v>2</v>
      </c>
      <c r="G13" s="29" t="s">
        <v>2</v>
      </c>
      <c r="H13" s="29"/>
      <c r="I13" s="29" t="s">
        <v>2</v>
      </c>
    </row>
    <row r="14" spans="1:9" ht="12" customHeight="1">
      <c r="A14" s="5"/>
      <c r="B14" s="294"/>
      <c r="C14" s="295" t="s">
        <v>3</v>
      </c>
      <c r="D14" s="491">
        <v>2013</v>
      </c>
      <c r="E14" s="491"/>
      <c r="F14" s="491">
        <v>2013</v>
      </c>
      <c r="G14" s="491">
        <v>2014</v>
      </c>
      <c r="H14" s="491"/>
      <c r="I14" s="491">
        <v>2014</v>
      </c>
    </row>
    <row r="15" spans="1:9" ht="12" customHeight="1">
      <c r="A15" s="9"/>
      <c r="B15" s="296" t="s">
        <v>244</v>
      </c>
      <c r="C15" s="297"/>
      <c r="D15" s="584"/>
      <c r="E15" s="585">
        <f>E16</f>
        <v>11167.5</v>
      </c>
      <c r="F15" s="584"/>
      <c r="G15" s="584"/>
      <c r="H15" s="586">
        <f>H16</f>
        <v>11484.699999999999</v>
      </c>
      <c r="I15" s="584"/>
    </row>
    <row r="16" spans="1:9" ht="12" customHeight="1">
      <c r="A16" s="106" t="s">
        <v>4</v>
      </c>
      <c r="B16" s="298" t="s">
        <v>5</v>
      </c>
      <c r="C16" s="299" t="s">
        <v>222</v>
      </c>
      <c r="D16" s="587">
        <f>SUM(D17:D22)</f>
        <v>55300</v>
      </c>
      <c r="E16" s="588">
        <f>E17</f>
        <v>11167.5</v>
      </c>
      <c r="F16" s="587">
        <f>SUM(F17:F22)</f>
        <v>66467.5</v>
      </c>
      <c r="G16" s="587">
        <f>SUM(G17:G22)</f>
        <v>57800</v>
      </c>
      <c r="H16" s="587">
        <f>H17</f>
        <v>11484.699999999999</v>
      </c>
      <c r="I16" s="587">
        <f>SUM(I17:I22)</f>
        <v>69284.7</v>
      </c>
    </row>
    <row r="17" spans="1:9" ht="12" customHeight="1">
      <c r="A17" s="8" t="s">
        <v>6</v>
      </c>
      <c r="B17" s="300" t="s">
        <v>89</v>
      </c>
      <c r="C17" s="303" t="s">
        <v>427</v>
      </c>
      <c r="D17" s="589">
        <v>38000</v>
      </c>
      <c r="E17" s="590">
        <f>-E57</f>
        <v>11167.5</v>
      </c>
      <c r="F17" s="589">
        <f>SUM(D17:E17)</f>
        <v>49167.5</v>
      </c>
      <c r="G17" s="589">
        <v>40000</v>
      </c>
      <c r="H17" s="589">
        <f>-H57</f>
        <v>11484.699999999999</v>
      </c>
      <c r="I17" s="589">
        <f>SUM(G17:H17)</f>
        <v>51484.7</v>
      </c>
    </row>
    <row r="18" spans="1:9" ht="12" customHeight="1">
      <c r="A18" s="9"/>
      <c r="B18" s="301" t="s">
        <v>90</v>
      </c>
      <c r="C18" s="310"/>
      <c r="D18" s="591"/>
      <c r="E18" s="591"/>
      <c r="F18" s="591"/>
      <c r="G18" s="591"/>
      <c r="H18" s="591"/>
      <c r="I18" s="591"/>
    </row>
    <row r="19" spans="1:9" ht="12" customHeight="1">
      <c r="A19" s="8" t="s">
        <v>8</v>
      </c>
      <c r="B19" s="300" t="s">
        <v>91</v>
      </c>
      <c r="C19" s="303" t="s">
        <v>428</v>
      </c>
      <c r="D19" s="592">
        <v>7500</v>
      </c>
      <c r="E19" s="592"/>
      <c r="F19" s="592">
        <v>7500</v>
      </c>
      <c r="G19" s="592">
        <v>8000</v>
      </c>
      <c r="H19" s="592"/>
      <c r="I19" s="592">
        <v>8000</v>
      </c>
    </row>
    <row r="20" spans="1:9" ht="12" customHeight="1">
      <c r="A20" s="9"/>
      <c r="B20" s="301" t="s">
        <v>93</v>
      </c>
      <c r="C20" s="310"/>
      <c r="D20" s="591"/>
      <c r="E20" s="591"/>
      <c r="F20" s="591"/>
      <c r="G20" s="591"/>
      <c r="H20" s="591"/>
      <c r="I20" s="591"/>
    </row>
    <row r="21" spans="1:9" ht="12" customHeight="1">
      <c r="A21" s="5"/>
      <c r="B21" s="302" t="s">
        <v>92</v>
      </c>
      <c r="C21" s="322"/>
      <c r="D21" s="593"/>
      <c r="E21" s="593"/>
      <c r="F21" s="593"/>
      <c r="G21" s="593"/>
      <c r="H21" s="593"/>
      <c r="I21" s="593"/>
    </row>
    <row r="22" spans="1:9" ht="12" customHeight="1">
      <c r="A22" s="7" t="s">
        <v>9</v>
      </c>
      <c r="B22" s="300" t="s">
        <v>94</v>
      </c>
      <c r="C22" s="303" t="s">
        <v>432</v>
      </c>
      <c r="D22" s="592">
        <v>9800</v>
      </c>
      <c r="E22" s="592"/>
      <c r="F22" s="592">
        <v>9800</v>
      </c>
      <c r="G22" s="592">
        <v>9800</v>
      </c>
      <c r="H22" s="592"/>
      <c r="I22" s="592">
        <v>9800</v>
      </c>
    </row>
    <row r="23" spans="1:9" ht="12" customHeight="1">
      <c r="A23" s="106" t="s">
        <v>10</v>
      </c>
      <c r="B23" s="304" t="s">
        <v>11</v>
      </c>
      <c r="C23" s="305" t="s">
        <v>123</v>
      </c>
      <c r="D23" s="594">
        <f>D24</f>
        <v>1300</v>
      </c>
      <c r="E23" s="594"/>
      <c r="F23" s="594">
        <f>F24</f>
        <v>1300</v>
      </c>
      <c r="G23" s="594">
        <f>G24</f>
        <v>1400</v>
      </c>
      <c r="H23" s="594"/>
      <c r="I23" s="594">
        <f>I24</f>
        <v>1400</v>
      </c>
    </row>
    <row r="24" spans="1:9" ht="12" customHeight="1">
      <c r="A24" s="193"/>
      <c r="B24" s="300" t="s">
        <v>12</v>
      </c>
      <c r="C24" s="303" t="s">
        <v>124</v>
      </c>
      <c r="D24" s="592">
        <v>1300</v>
      </c>
      <c r="E24" s="592"/>
      <c r="F24" s="592">
        <v>1300</v>
      </c>
      <c r="G24" s="592">
        <v>1400</v>
      </c>
      <c r="H24" s="592"/>
      <c r="I24" s="592">
        <v>1400</v>
      </c>
    </row>
    <row r="25" spans="1:9" ht="12" customHeight="1">
      <c r="A25" s="194"/>
      <c r="B25" s="301" t="s">
        <v>13</v>
      </c>
      <c r="C25" s="310"/>
      <c r="D25" s="591"/>
      <c r="E25" s="591"/>
      <c r="F25" s="591"/>
      <c r="G25" s="591"/>
      <c r="H25" s="591"/>
      <c r="I25" s="591"/>
    </row>
    <row r="26" spans="1:9" ht="12" customHeight="1">
      <c r="A26" s="194"/>
      <c r="B26" s="301" t="s">
        <v>14</v>
      </c>
      <c r="C26" s="310"/>
      <c r="D26" s="591"/>
      <c r="E26" s="591"/>
      <c r="F26" s="591"/>
      <c r="G26" s="591"/>
      <c r="H26" s="591"/>
      <c r="I26" s="591"/>
    </row>
    <row r="27" spans="1:9" ht="12" customHeight="1">
      <c r="A27" s="194"/>
      <c r="B27" s="302" t="s">
        <v>106</v>
      </c>
      <c r="C27" s="322"/>
      <c r="D27" s="593"/>
      <c r="E27" s="593"/>
      <c r="F27" s="593"/>
      <c r="G27" s="593"/>
      <c r="H27" s="593"/>
      <c r="I27" s="593"/>
    </row>
    <row r="28" spans="1:9" ht="12" customHeight="1">
      <c r="A28" s="106" t="s">
        <v>15</v>
      </c>
      <c r="B28" s="306" t="s">
        <v>96</v>
      </c>
      <c r="C28" s="307" t="s">
        <v>95</v>
      </c>
      <c r="D28" s="584"/>
      <c r="E28" s="584"/>
      <c r="F28" s="584">
        <v>0</v>
      </c>
      <c r="G28" s="584"/>
      <c r="H28" s="584"/>
      <c r="I28" s="584">
        <v>0</v>
      </c>
    </row>
    <row r="29" spans="1:9" ht="12" customHeight="1">
      <c r="A29" s="14"/>
      <c r="B29" s="306" t="s">
        <v>97</v>
      </c>
      <c r="C29" s="307"/>
      <c r="D29" s="584"/>
      <c r="E29" s="584"/>
      <c r="F29" s="584"/>
      <c r="G29" s="584"/>
      <c r="H29" s="584"/>
      <c r="I29" s="584"/>
    </row>
    <row r="30" spans="1:9" ht="12" customHeight="1">
      <c r="A30" s="7"/>
      <c r="B30" s="308" t="s">
        <v>98</v>
      </c>
      <c r="C30" s="303" t="s">
        <v>99</v>
      </c>
      <c r="D30" s="592"/>
      <c r="E30" s="592"/>
      <c r="F30" s="592">
        <v>0</v>
      </c>
      <c r="G30" s="592"/>
      <c r="H30" s="592"/>
      <c r="I30" s="592">
        <v>0</v>
      </c>
    </row>
    <row r="31" spans="1:9" ht="12" customHeight="1">
      <c r="A31" s="14"/>
      <c r="B31" s="309" t="s">
        <v>16</v>
      </c>
      <c r="C31" s="310"/>
      <c r="D31" s="591"/>
      <c r="E31" s="591"/>
      <c r="F31" s="591"/>
      <c r="G31" s="591"/>
      <c r="H31" s="591"/>
      <c r="I31" s="591"/>
    </row>
    <row r="32" spans="1:9" s="1095" customFormat="1" ht="12" customHeight="1">
      <c r="A32" s="1089" t="s">
        <v>17</v>
      </c>
      <c r="B32" s="1090" t="s">
        <v>617</v>
      </c>
      <c r="C32" s="1091" t="s">
        <v>693</v>
      </c>
      <c r="D32" s="1092"/>
      <c r="E32" s="1093"/>
      <c r="F32" s="1092">
        <v>0</v>
      </c>
      <c r="G32" s="1094"/>
      <c r="H32" s="1094"/>
      <c r="I32" s="1092">
        <v>0</v>
      </c>
    </row>
    <row r="33" spans="1:9" s="1095" customFormat="1" ht="12" customHeight="1">
      <c r="A33" s="1096"/>
      <c r="B33" s="844" t="s">
        <v>618</v>
      </c>
      <c r="C33" s="635"/>
      <c r="D33" s="1097"/>
      <c r="E33" s="1098"/>
      <c r="F33" s="1099"/>
      <c r="G33" s="1100"/>
      <c r="H33" s="1100"/>
      <c r="I33" s="1099"/>
    </row>
    <row r="34" spans="1:9" s="1095" customFormat="1" ht="12" customHeight="1">
      <c r="A34" s="1101"/>
      <c r="B34" s="846" t="s">
        <v>616</v>
      </c>
      <c r="C34" s="631"/>
      <c r="D34" s="1102"/>
      <c r="E34" s="1100"/>
      <c r="F34" s="1097"/>
      <c r="G34" s="1103"/>
      <c r="H34" s="1103"/>
      <c r="I34" s="1097"/>
    </row>
    <row r="35" spans="1:9" s="1095" customFormat="1" ht="12" customHeight="1">
      <c r="A35" s="1045" t="s">
        <v>18</v>
      </c>
      <c r="B35" s="152" t="s">
        <v>19</v>
      </c>
      <c r="C35" s="312" t="s">
        <v>691</v>
      </c>
      <c r="D35" s="1102"/>
      <c r="E35" s="1100"/>
      <c r="F35" s="1092">
        <v>0</v>
      </c>
      <c r="G35" s="1094"/>
      <c r="H35" s="1094"/>
      <c r="I35" s="1092">
        <v>0</v>
      </c>
    </row>
    <row r="36" spans="1:9" s="1095" customFormat="1" ht="12" customHeight="1">
      <c r="A36" s="1045"/>
      <c r="B36" s="152" t="s">
        <v>253</v>
      </c>
      <c r="C36" s="635"/>
      <c r="D36" s="1102"/>
      <c r="E36" s="1100"/>
      <c r="F36" s="1099"/>
      <c r="G36" s="1100"/>
      <c r="H36" s="1100"/>
      <c r="I36" s="1099"/>
    </row>
    <row r="37" spans="1:9" s="1095" customFormat="1" ht="12" customHeight="1">
      <c r="A37" s="1045"/>
      <c r="B37" s="152" t="s">
        <v>255</v>
      </c>
      <c r="C37" s="635"/>
      <c r="D37" s="1102"/>
      <c r="E37" s="1100"/>
      <c r="F37" s="1099"/>
      <c r="G37" s="1100"/>
      <c r="H37" s="1100"/>
      <c r="I37" s="1099"/>
    </row>
    <row r="38" spans="1:16" s="1095" customFormat="1" ht="12" customHeight="1">
      <c r="A38" s="1045"/>
      <c r="B38" s="152" t="s">
        <v>256</v>
      </c>
      <c r="C38" s="635"/>
      <c r="D38" s="1104"/>
      <c r="E38" s="1103"/>
      <c r="F38" s="1099"/>
      <c r="G38" s="1100"/>
      <c r="H38" s="1100"/>
      <c r="I38" s="1099"/>
      <c r="P38" s="1105"/>
    </row>
    <row r="39" spans="1:9" s="1095" customFormat="1" ht="12" customHeight="1">
      <c r="A39" s="1046"/>
      <c r="B39" s="1047" t="s">
        <v>254</v>
      </c>
      <c r="C39" s="631"/>
      <c r="D39" s="1106"/>
      <c r="E39" s="1107"/>
      <c r="F39" s="1108"/>
      <c r="G39" s="1109"/>
      <c r="H39" s="1110"/>
      <c r="I39" s="1108"/>
    </row>
    <row r="40" spans="1:9" ht="12" customHeight="1" hidden="1">
      <c r="A40" s="14"/>
      <c r="B40" s="54" t="s">
        <v>20</v>
      </c>
      <c r="C40" s="301"/>
      <c r="D40" s="591"/>
      <c r="E40" s="591"/>
      <c r="F40" s="591"/>
      <c r="G40" s="591"/>
      <c r="H40" s="591"/>
      <c r="I40" s="591"/>
    </row>
    <row r="41" spans="1:9" ht="12" customHeight="1" hidden="1">
      <c r="A41" s="14"/>
      <c r="B41" s="54" t="s">
        <v>21</v>
      </c>
      <c r="C41" s="301"/>
      <c r="D41" s="591"/>
      <c r="E41" s="591"/>
      <c r="F41" s="591"/>
      <c r="G41" s="591"/>
      <c r="H41" s="591"/>
      <c r="I41" s="591"/>
    </row>
    <row r="42" spans="1:9" ht="12" customHeight="1" hidden="1">
      <c r="A42" s="14"/>
      <c r="B42" s="54" t="s">
        <v>107</v>
      </c>
      <c r="C42" s="301"/>
      <c r="D42" s="591"/>
      <c r="E42" s="591"/>
      <c r="F42" s="591"/>
      <c r="G42" s="591"/>
      <c r="H42" s="591"/>
      <c r="I42" s="591"/>
    </row>
    <row r="43" spans="1:9" ht="12" customHeight="1" hidden="1">
      <c r="A43" s="14"/>
      <c r="B43" s="54" t="s">
        <v>108</v>
      </c>
      <c r="C43" s="301"/>
      <c r="D43" s="591"/>
      <c r="E43" s="591"/>
      <c r="F43" s="591"/>
      <c r="G43" s="591"/>
      <c r="H43" s="591"/>
      <c r="I43" s="591"/>
    </row>
    <row r="44" spans="1:9" ht="12" customHeight="1" hidden="1">
      <c r="A44" s="14"/>
      <c r="B44" s="54" t="s">
        <v>22</v>
      </c>
      <c r="C44" s="302"/>
      <c r="D44" s="593"/>
      <c r="E44" s="593"/>
      <c r="F44" s="593"/>
      <c r="G44" s="593"/>
      <c r="H44" s="593"/>
      <c r="I44" s="593"/>
    </row>
    <row r="45" spans="1:9" ht="12" customHeight="1">
      <c r="A45" s="53" t="s">
        <v>23</v>
      </c>
      <c r="B45" s="314" t="s">
        <v>24</v>
      </c>
      <c r="C45" s="311" t="s">
        <v>25</v>
      </c>
      <c r="D45" s="595">
        <f>SUM(D46:D53)</f>
        <v>1070</v>
      </c>
      <c r="E45" s="595"/>
      <c r="F45" s="595">
        <f>SUM(F46:F53)</f>
        <v>1070</v>
      </c>
      <c r="G45" s="595">
        <f>SUM(G46:G53)</f>
        <v>1100</v>
      </c>
      <c r="H45" s="595"/>
      <c r="I45" s="595">
        <f>SUM(I46:I53)</f>
        <v>1100</v>
      </c>
    </row>
    <row r="46" spans="1:9" ht="12" customHeight="1">
      <c r="A46" s="7" t="s">
        <v>26</v>
      </c>
      <c r="B46" s="315" t="s">
        <v>100</v>
      </c>
      <c r="C46" s="310" t="s">
        <v>27</v>
      </c>
      <c r="D46" s="591">
        <v>300</v>
      </c>
      <c r="E46" s="591"/>
      <c r="F46" s="591">
        <v>300</v>
      </c>
      <c r="G46" s="591">
        <v>250</v>
      </c>
      <c r="H46" s="591"/>
      <c r="I46" s="591">
        <v>250</v>
      </c>
    </row>
    <row r="47" spans="1:9" ht="12" customHeight="1">
      <c r="A47" s="14"/>
      <c r="B47" s="316" t="s">
        <v>101</v>
      </c>
      <c r="C47" s="310" t="s">
        <v>7</v>
      </c>
      <c r="D47" s="591"/>
      <c r="E47" s="591"/>
      <c r="F47" s="591"/>
      <c r="G47" s="591"/>
      <c r="H47" s="591"/>
      <c r="I47" s="591"/>
    </row>
    <row r="48" spans="1:9" ht="12" customHeight="1">
      <c r="A48" s="14"/>
      <c r="B48" s="316" t="s">
        <v>28</v>
      </c>
      <c r="C48" s="310"/>
      <c r="D48" s="591"/>
      <c r="E48" s="591"/>
      <c r="F48" s="591"/>
      <c r="G48" s="591"/>
      <c r="H48" s="591"/>
      <c r="I48" s="591"/>
    </row>
    <row r="49" spans="1:9" ht="12" customHeight="1">
      <c r="A49" s="14"/>
      <c r="B49" s="316" t="s">
        <v>29</v>
      </c>
      <c r="C49" s="310"/>
      <c r="D49" s="591"/>
      <c r="E49" s="591"/>
      <c r="F49" s="591"/>
      <c r="G49" s="591"/>
      <c r="H49" s="591"/>
      <c r="I49" s="591"/>
    </row>
    <row r="50" spans="1:9" ht="12" customHeight="1">
      <c r="A50" s="7" t="s">
        <v>30</v>
      </c>
      <c r="B50" s="317" t="s">
        <v>444</v>
      </c>
      <c r="C50" s="303" t="s">
        <v>102</v>
      </c>
      <c r="D50" s="592">
        <v>570</v>
      </c>
      <c r="E50" s="592"/>
      <c r="F50" s="592">
        <v>570</v>
      </c>
      <c r="G50" s="592">
        <v>600</v>
      </c>
      <c r="H50" s="592"/>
      <c r="I50" s="592">
        <v>600</v>
      </c>
    </row>
    <row r="51" spans="1:9" ht="12" customHeight="1">
      <c r="A51" s="14"/>
      <c r="B51" s="54" t="s">
        <v>445</v>
      </c>
      <c r="C51" s="310"/>
      <c r="D51" s="591"/>
      <c r="E51" s="591"/>
      <c r="F51" s="591"/>
      <c r="G51" s="591"/>
      <c r="H51" s="591"/>
      <c r="I51" s="591"/>
    </row>
    <row r="52" spans="1:9" ht="12" customHeight="1">
      <c r="A52" s="14"/>
      <c r="B52" s="54" t="s">
        <v>442</v>
      </c>
      <c r="C52" s="310"/>
      <c r="D52" s="591"/>
      <c r="E52" s="591"/>
      <c r="F52" s="591"/>
      <c r="G52" s="591"/>
      <c r="H52" s="591"/>
      <c r="I52" s="591"/>
    </row>
    <row r="53" spans="1:9" ht="12" customHeight="1">
      <c r="A53" s="8" t="s">
        <v>31</v>
      </c>
      <c r="B53" s="318" t="s">
        <v>400</v>
      </c>
      <c r="C53" s="303" t="s">
        <v>125</v>
      </c>
      <c r="D53" s="592">
        <v>200</v>
      </c>
      <c r="E53" s="592"/>
      <c r="F53" s="592">
        <v>200</v>
      </c>
      <c r="G53" s="592">
        <v>250</v>
      </c>
      <c r="H53" s="592"/>
      <c r="I53" s="592">
        <v>250</v>
      </c>
    </row>
    <row r="54" spans="1:9" ht="12" customHeight="1">
      <c r="A54" s="9"/>
      <c r="B54" s="312" t="s">
        <v>401</v>
      </c>
      <c r="C54" s="310" t="s">
        <v>7</v>
      </c>
      <c r="D54" s="591"/>
      <c r="E54" s="591"/>
      <c r="F54" s="591"/>
      <c r="G54" s="591"/>
      <c r="H54" s="591"/>
      <c r="I54" s="591"/>
    </row>
    <row r="55" spans="1:9" ht="12" customHeight="1">
      <c r="A55" s="9"/>
      <c r="B55" s="312" t="s">
        <v>402</v>
      </c>
      <c r="C55" s="310"/>
      <c r="D55" s="591"/>
      <c r="E55" s="591"/>
      <c r="F55" s="591"/>
      <c r="G55" s="591"/>
      <c r="H55" s="591"/>
      <c r="I55" s="591"/>
    </row>
    <row r="56" spans="1:9" ht="12" customHeight="1">
      <c r="A56" s="190"/>
      <c r="B56" s="313" t="s">
        <v>403</v>
      </c>
      <c r="C56" s="607"/>
      <c r="D56" s="567"/>
      <c r="E56" s="567"/>
      <c r="F56" s="567"/>
      <c r="G56" s="567"/>
      <c r="H56" s="567"/>
      <c r="I56" s="567"/>
    </row>
    <row r="57" spans="1:9" ht="12" customHeight="1">
      <c r="A57" s="192" t="s">
        <v>32</v>
      </c>
      <c r="B57" s="108" t="s">
        <v>433</v>
      </c>
      <c r="C57" s="319" t="s">
        <v>223</v>
      </c>
      <c r="D57" s="597">
        <f aca="true" t="shared" si="0" ref="D57:I57">SUM(D58:D61)</f>
        <v>20870</v>
      </c>
      <c r="E57" s="597">
        <f t="shared" si="0"/>
        <v>-11167.5</v>
      </c>
      <c r="F57" s="597">
        <f t="shared" si="0"/>
        <v>9702.5</v>
      </c>
      <c r="G57" s="597">
        <f t="shared" si="0"/>
        <v>21700</v>
      </c>
      <c r="H57" s="597">
        <f t="shared" si="0"/>
        <v>-11484.699999999999</v>
      </c>
      <c r="I57" s="597">
        <f t="shared" si="0"/>
        <v>10215.3</v>
      </c>
    </row>
    <row r="58" spans="1:9" ht="12" customHeight="1">
      <c r="A58" s="16" t="s">
        <v>34</v>
      </c>
      <c r="B58" s="104" t="s">
        <v>35</v>
      </c>
      <c r="C58" s="303" t="s">
        <v>126</v>
      </c>
      <c r="D58" s="17">
        <v>10629.4</v>
      </c>
      <c r="E58" s="17">
        <f>F58-D58</f>
        <v>-10629.4</v>
      </c>
      <c r="F58" s="17">
        <v>0</v>
      </c>
      <c r="G58" s="17">
        <v>10720.3</v>
      </c>
      <c r="H58" s="17">
        <f>I58-G58</f>
        <v>-10720.3</v>
      </c>
      <c r="I58" s="17">
        <v>0</v>
      </c>
    </row>
    <row r="59" spans="1:9" ht="12" customHeight="1">
      <c r="A59" s="18"/>
      <c r="B59" s="108" t="s">
        <v>103</v>
      </c>
      <c r="C59" s="310"/>
      <c r="D59" s="598"/>
      <c r="E59" s="598"/>
      <c r="F59" s="598"/>
      <c r="G59" s="598"/>
      <c r="H59" s="598"/>
      <c r="I59" s="598"/>
    </row>
    <row r="60" spans="1:9" ht="12" customHeight="1">
      <c r="A60" s="19"/>
      <c r="B60" s="97" t="s">
        <v>36</v>
      </c>
      <c r="C60" s="310"/>
      <c r="D60" s="593"/>
      <c r="E60" s="593"/>
      <c r="F60" s="593"/>
      <c r="G60" s="593"/>
      <c r="H60" s="593"/>
      <c r="I60" s="593"/>
    </row>
    <row r="61" spans="1:9" ht="12" customHeight="1">
      <c r="A61" s="20" t="s">
        <v>37</v>
      </c>
      <c r="B61" s="320" t="s">
        <v>38</v>
      </c>
      <c r="C61" s="303" t="s">
        <v>39</v>
      </c>
      <c r="D61" s="17">
        <f aca="true" t="shared" si="1" ref="D61:I61">SUM(D63:D78)</f>
        <v>10240.599999999999</v>
      </c>
      <c r="E61" s="599">
        <f t="shared" si="1"/>
        <v>-538.0999999999998</v>
      </c>
      <c r="F61" s="1033">
        <f t="shared" si="1"/>
        <v>9702.5</v>
      </c>
      <c r="G61" s="600">
        <f t="shared" si="1"/>
        <v>10979.7</v>
      </c>
      <c r="H61" s="599">
        <f t="shared" si="1"/>
        <v>-764.4000000000003</v>
      </c>
      <c r="I61" s="600">
        <f t="shared" si="1"/>
        <v>10215.3</v>
      </c>
    </row>
    <row r="62" spans="1:9" ht="12" customHeight="1">
      <c r="A62" s="20"/>
      <c r="B62" s="321" t="s">
        <v>40</v>
      </c>
      <c r="C62" s="322"/>
      <c r="D62" s="593"/>
      <c r="E62" s="601"/>
      <c r="F62" s="593"/>
      <c r="G62" s="601"/>
      <c r="H62" s="601"/>
      <c r="I62" s="601"/>
    </row>
    <row r="63" spans="1:9" ht="12" customHeight="1">
      <c r="A63" s="119" t="s">
        <v>37</v>
      </c>
      <c r="B63" s="54" t="s">
        <v>269</v>
      </c>
      <c r="C63" s="310" t="s">
        <v>297</v>
      </c>
      <c r="D63" s="585">
        <v>2582</v>
      </c>
      <c r="E63" s="602">
        <f>F63-D63</f>
        <v>165.5</v>
      </c>
      <c r="F63" s="585">
        <v>2747.5</v>
      </c>
      <c r="G63" s="602">
        <v>2711.8</v>
      </c>
      <c r="H63" s="602">
        <f>I63-G63</f>
        <v>190.29999999999973</v>
      </c>
      <c r="I63" s="602">
        <v>2902.1</v>
      </c>
    </row>
    <row r="64" spans="1:9" ht="12" customHeight="1">
      <c r="A64" s="191"/>
      <c r="B64" s="54" t="s">
        <v>404</v>
      </c>
      <c r="C64" s="307"/>
      <c r="D64" s="584"/>
      <c r="E64" s="596"/>
      <c r="F64" s="584"/>
      <c r="G64" s="596"/>
      <c r="H64" s="596"/>
      <c r="I64" s="596"/>
    </row>
    <row r="65" spans="1:9" ht="12" customHeight="1">
      <c r="A65" s="191"/>
      <c r="B65" s="54" t="s">
        <v>487</v>
      </c>
      <c r="C65" s="307"/>
      <c r="D65" s="584"/>
      <c r="E65" s="596"/>
      <c r="F65" s="584"/>
      <c r="G65" s="596"/>
      <c r="H65" s="596"/>
      <c r="I65" s="596"/>
    </row>
    <row r="66" spans="1:9" ht="12" customHeight="1">
      <c r="A66" s="191"/>
      <c r="B66" s="312" t="s">
        <v>405</v>
      </c>
      <c r="C66" s="307"/>
      <c r="D66" s="584"/>
      <c r="E66" s="596"/>
      <c r="F66" s="584"/>
      <c r="G66" s="596"/>
      <c r="H66" s="596"/>
      <c r="I66" s="596"/>
    </row>
    <row r="67" spans="1:9" ht="12" customHeight="1">
      <c r="A67" s="580" t="s">
        <v>41</v>
      </c>
      <c r="B67" s="317" t="s">
        <v>267</v>
      </c>
      <c r="C67" s="303" t="s">
        <v>296</v>
      </c>
      <c r="D67" s="603">
        <v>120</v>
      </c>
      <c r="E67" s="592">
        <v>-49.9</v>
      </c>
      <c r="F67" s="603">
        <v>70.1</v>
      </c>
      <c r="G67" s="592">
        <v>150</v>
      </c>
      <c r="H67" s="592">
        <v>-76.8</v>
      </c>
      <c r="I67" s="592">
        <v>73.2</v>
      </c>
    </row>
    <row r="68" spans="1:9" ht="12" customHeight="1">
      <c r="A68" s="581"/>
      <c r="B68" s="54" t="s">
        <v>488</v>
      </c>
      <c r="C68" s="310"/>
      <c r="D68" s="10"/>
      <c r="E68" s="591"/>
      <c r="F68" s="10"/>
      <c r="G68" s="591"/>
      <c r="H68" s="591"/>
      <c r="I68" s="591"/>
    </row>
    <row r="69" spans="1:9" ht="12" customHeight="1">
      <c r="A69" s="581"/>
      <c r="B69" s="54" t="s">
        <v>489</v>
      </c>
      <c r="C69" s="310"/>
      <c r="D69" s="10"/>
      <c r="E69" s="591"/>
      <c r="F69" s="10"/>
      <c r="G69" s="591"/>
      <c r="H69" s="591"/>
      <c r="I69" s="591"/>
    </row>
    <row r="70" spans="1:9" ht="12" customHeight="1">
      <c r="A70" s="581"/>
      <c r="B70" s="54" t="s">
        <v>490</v>
      </c>
      <c r="C70" s="310"/>
      <c r="D70" s="10"/>
      <c r="E70" s="591"/>
      <c r="F70" s="10"/>
      <c r="G70" s="591"/>
      <c r="H70" s="591"/>
      <c r="I70" s="591"/>
    </row>
    <row r="71" spans="1:9" ht="12" customHeight="1">
      <c r="A71" s="582"/>
      <c r="B71" s="583" t="s">
        <v>491</v>
      </c>
      <c r="C71" s="322"/>
      <c r="D71" s="604"/>
      <c r="E71" s="593"/>
      <c r="F71" s="604"/>
      <c r="G71" s="593"/>
      <c r="H71" s="593"/>
      <c r="I71" s="593"/>
    </row>
    <row r="72" spans="1:9" ht="12" customHeight="1">
      <c r="A72" s="580" t="s">
        <v>43</v>
      </c>
      <c r="B72" s="317" t="s">
        <v>42</v>
      </c>
      <c r="C72" s="303" t="s">
        <v>44</v>
      </c>
      <c r="D72" s="605">
        <v>6338.3</v>
      </c>
      <c r="E72" s="605">
        <f>F72-D72</f>
        <v>-555.1999999999998</v>
      </c>
      <c r="F72" s="605">
        <v>5783.1</v>
      </c>
      <c r="G72" s="605">
        <v>6655.2</v>
      </c>
      <c r="H72" s="603">
        <f>I72-G72</f>
        <v>-583</v>
      </c>
      <c r="I72" s="592">
        <v>6072.2</v>
      </c>
    </row>
    <row r="73" spans="1:9" ht="12" customHeight="1">
      <c r="A73" s="581"/>
      <c r="B73" s="54" t="s">
        <v>694</v>
      </c>
      <c r="C73" s="310"/>
      <c r="D73" s="606"/>
      <c r="E73" s="606"/>
      <c r="F73" s="606"/>
      <c r="G73" s="606"/>
      <c r="H73" s="10"/>
      <c r="I73" s="591"/>
    </row>
    <row r="74" spans="1:9" ht="12" customHeight="1">
      <c r="A74" s="581"/>
      <c r="B74" s="54" t="s">
        <v>695</v>
      </c>
      <c r="C74" s="310"/>
      <c r="D74" s="606"/>
      <c r="E74" s="606"/>
      <c r="F74" s="606"/>
      <c r="G74" s="606"/>
      <c r="H74" s="10"/>
      <c r="I74" s="591"/>
    </row>
    <row r="75" spans="1:9" ht="12" customHeight="1">
      <c r="A75" s="581"/>
      <c r="B75" s="54" t="s">
        <v>696</v>
      </c>
      <c r="C75" s="310"/>
      <c r="D75" s="10"/>
      <c r="E75" s="10"/>
      <c r="F75" s="10"/>
      <c r="G75" s="10"/>
      <c r="H75" s="10"/>
      <c r="I75" s="591"/>
    </row>
    <row r="76" spans="1:9" ht="12" customHeight="1">
      <c r="A76" s="581"/>
      <c r="B76" s="54" t="s">
        <v>697</v>
      </c>
      <c r="C76" s="310"/>
      <c r="D76" s="606"/>
      <c r="E76" s="606"/>
      <c r="F76" s="606"/>
      <c r="G76" s="606"/>
      <c r="H76" s="10"/>
      <c r="I76" s="591"/>
    </row>
    <row r="77" spans="1:9" ht="12" customHeight="1">
      <c r="A77" s="582"/>
      <c r="B77" s="54" t="s">
        <v>698</v>
      </c>
      <c r="C77" s="322"/>
      <c r="D77" s="606"/>
      <c r="E77" s="606"/>
      <c r="F77" s="606"/>
      <c r="G77" s="606"/>
      <c r="H77" s="10"/>
      <c r="I77" s="591"/>
    </row>
    <row r="78" spans="1:9" ht="12" customHeight="1">
      <c r="A78" s="580" t="s">
        <v>45</v>
      </c>
      <c r="B78" s="317" t="s">
        <v>443</v>
      </c>
      <c r="C78" s="303" t="s">
        <v>46</v>
      </c>
      <c r="D78" s="605">
        <v>1200.3</v>
      </c>
      <c r="E78" s="605">
        <f>F78-D78</f>
        <v>-98.5</v>
      </c>
      <c r="F78" s="605">
        <v>1101.8</v>
      </c>
      <c r="G78" s="605">
        <f>1286.5+176.2</f>
        <v>1462.7</v>
      </c>
      <c r="H78" s="603">
        <f>I78-G78</f>
        <v>-294.9000000000001</v>
      </c>
      <c r="I78" s="592">
        <v>1167.8</v>
      </c>
    </row>
    <row r="79" spans="1:9" ht="12" customHeight="1">
      <c r="A79" s="910"/>
      <c r="B79" s="54" t="s">
        <v>699</v>
      </c>
      <c r="C79" s="310"/>
      <c r="D79" s="606"/>
      <c r="E79" s="606"/>
      <c r="F79" s="606"/>
      <c r="G79" s="606"/>
      <c r="H79" s="10"/>
      <c r="I79" s="591"/>
    </row>
    <row r="80" spans="1:9" ht="12" customHeight="1">
      <c r="A80" s="910"/>
      <c r="B80" s="54" t="s">
        <v>700</v>
      </c>
      <c r="C80" s="310"/>
      <c r="D80" s="606"/>
      <c r="E80" s="606"/>
      <c r="F80" s="606"/>
      <c r="G80" s="606"/>
      <c r="H80" s="10"/>
      <c r="I80" s="591"/>
    </row>
    <row r="81" spans="1:9" ht="12" customHeight="1">
      <c r="A81" s="910"/>
      <c r="B81" s="54" t="s">
        <v>701</v>
      </c>
      <c r="C81" s="310"/>
      <c r="D81" s="10"/>
      <c r="E81" s="10"/>
      <c r="F81" s="10"/>
      <c r="G81" s="10"/>
      <c r="H81" s="10"/>
      <c r="I81" s="591"/>
    </row>
    <row r="82" spans="1:9" ht="12" customHeight="1">
      <c r="A82" s="11"/>
      <c r="B82" s="323" t="s">
        <v>47</v>
      </c>
      <c r="C82" s="1031"/>
      <c r="D82" s="1032">
        <f>D16+D23+D28+D32+D45+D57</f>
        <v>78540</v>
      </c>
      <c r="E82" s="1032">
        <f>E57+E15</f>
        <v>0</v>
      </c>
      <c r="F82" s="1032">
        <f>F16+F23+F28+F32+F45+F57</f>
        <v>78540</v>
      </c>
      <c r="G82" s="1032">
        <f>G16+G23+G28+G32+G45+G57</f>
        <v>82000</v>
      </c>
      <c r="H82" s="1032">
        <f>H15+H57</f>
        <v>0</v>
      </c>
      <c r="I82" s="1032">
        <f>I16+I23+I28+I32+I45+I57</f>
        <v>82000</v>
      </c>
    </row>
    <row r="83" spans="1:9" ht="12" customHeight="1">
      <c r="A83" s="21"/>
      <c r="B83" s="70"/>
      <c r="C83" s="1111"/>
      <c r="D83" s="1112"/>
      <c r="E83" s="1112"/>
      <c r="F83" s="1112"/>
      <c r="G83" s="1112"/>
      <c r="H83" s="1112"/>
      <c r="I83" s="1112"/>
    </row>
    <row r="84" spans="1:6" ht="15" customHeight="1">
      <c r="A84" s="21"/>
      <c r="B84" s="50"/>
      <c r="C84" s="10"/>
      <c r="D84" s="123"/>
      <c r="E84" s="123"/>
      <c r="F84" s="123"/>
    </row>
    <row r="85" spans="1:6" s="550" customFormat="1" ht="18" customHeight="1">
      <c r="A85" s="188"/>
      <c r="B85" s="70" t="s">
        <v>692</v>
      </c>
      <c r="C85" s="1124" t="s">
        <v>721</v>
      </c>
      <c r="D85" s="1124"/>
      <c r="E85" s="613"/>
      <c r="F85" s="613"/>
    </row>
    <row r="86" spans="2:3" ht="12" customHeight="1">
      <c r="B86" s="188"/>
      <c r="C86" s="188"/>
    </row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4" ht="12.75">
      <c r="A114">
        <v>1</v>
      </c>
    </row>
  </sheetData>
  <sheetProtection/>
  <mergeCells count="11">
    <mergeCell ref="B1:I1"/>
    <mergeCell ref="B2:I2"/>
    <mergeCell ref="B3:I3"/>
    <mergeCell ref="B4:I4"/>
    <mergeCell ref="C85:D85"/>
    <mergeCell ref="B12:C12"/>
    <mergeCell ref="B8:I8"/>
    <mergeCell ref="B9:I9"/>
    <mergeCell ref="B10:I10"/>
    <mergeCell ref="B5:I5"/>
    <mergeCell ref="B11:I11"/>
  </mergeCells>
  <printOptions/>
  <pageMargins left="0.7874015748031497" right="0.1968503937007874" top="0.3937007874015748" bottom="0.3937007874015748" header="0" footer="0"/>
  <pageSetup fitToHeight="1" fitToWidth="1" horizontalDpi="600" verticalDpi="600" orientation="portrait" paperSize="9" scale="8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224"/>
  <sheetViews>
    <sheetView zoomScalePageLayoutView="0" workbookViewId="0" topLeftCell="A1">
      <selection activeCell="C1" sqref="C1:L1"/>
    </sheetView>
  </sheetViews>
  <sheetFormatPr defaultColWidth="9.00390625" defaultRowHeight="12.75"/>
  <cols>
    <col min="1" max="1" width="5.125" style="0" customWidth="1"/>
    <col min="2" max="2" width="52.25390625" style="167" customWidth="1"/>
    <col min="3" max="3" width="4.625" style="0" customWidth="1"/>
    <col min="4" max="4" width="5.125" style="0" customWidth="1"/>
    <col min="5" max="5" width="8.625" style="0" customWidth="1"/>
    <col min="6" max="6" width="5.75390625" style="0" customWidth="1"/>
    <col min="7" max="7" width="6.00390625" style="0" customWidth="1"/>
    <col min="8" max="8" width="8.125" style="532" hidden="1" customWidth="1"/>
    <col min="9" max="9" width="6.125" style="282" hidden="1" customWidth="1"/>
    <col min="10" max="10" width="6.75390625" style="0" hidden="1" customWidth="1"/>
    <col min="11" max="11" width="7.00390625" style="0" hidden="1" customWidth="1"/>
    <col min="12" max="12" width="7.875" style="0" customWidth="1"/>
  </cols>
  <sheetData>
    <row r="1" spans="1:12" ht="13.5" customHeight="1">
      <c r="A1" s="62"/>
      <c r="B1" s="1038"/>
      <c r="C1" s="1122" t="s">
        <v>715</v>
      </c>
      <c r="D1" s="1135"/>
      <c r="E1" s="1135"/>
      <c r="F1" s="1135"/>
      <c r="G1" s="1135"/>
      <c r="H1" s="1135"/>
      <c r="I1" s="1135"/>
      <c r="J1" s="1135"/>
      <c r="K1" s="1135"/>
      <c r="L1" s="1135"/>
    </row>
    <row r="2" spans="1:12" ht="12.75">
      <c r="A2" s="62"/>
      <c r="B2" s="1038"/>
      <c r="C2" s="1122" t="s">
        <v>470</v>
      </c>
      <c r="D2" s="1135"/>
      <c r="E2" s="1135"/>
      <c r="F2" s="1135"/>
      <c r="G2" s="1135"/>
      <c r="H2" s="1135"/>
      <c r="I2" s="1135"/>
      <c r="J2" s="1135"/>
      <c r="K2" s="1135"/>
      <c r="L2" s="1135"/>
    </row>
    <row r="3" spans="1:12" ht="12.75">
      <c r="A3" s="62"/>
      <c r="B3" s="1038"/>
      <c r="C3" s="1122" t="s">
        <v>706</v>
      </c>
      <c r="D3" s="1135"/>
      <c r="E3" s="1135"/>
      <c r="F3" s="1135"/>
      <c r="G3" s="1135"/>
      <c r="H3" s="1135"/>
      <c r="I3" s="1135"/>
      <c r="J3" s="1135"/>
      <c r="K3" s="1135"/>
      <c r="L3" s="1135"/>
    </row>
    <row r="4" spans="1:12" ht="12.75">
      <c r="A4" s="62"/>
      <c r="B4" s="1038"/>
      <c r="C4" s="1122" t="s">
        <v>707</v>
      </c>
      <c r="D4" s="1135"/>
      <c r="E4" s="1135"/>
      <c r="F4" s="1135"/>
      <c r="G4" s="1135"/>
      <c r="H4" s="1135"/>
      <c r="I4" s="1135"/>
      <c r="J4" s="1135"/>
      <c r="K4" s="1135"/>
      <c r="L4" s="1135"/>
    </row>
    <row r="5" spans="1:12" ht="12.75">
      <c r="A5" s="62"/>
      <c r="B5" s="1038"/>
      <c r="C5" s="1122" t="s">
        <v>708</v>
      </c>
      <c r="D5" s="1135"/>
      <c r="E5" s="1135"/>
      <c r="F5" s="1135"/>
      <c r="G5" s="1135"/>
      <c r="H5" s="1135"/>
      <c r="I5" s="1135"/>
      <c r="J5" s="1135"/>
      <c r="K5" s="1135"/>
      <c r="L5" s="1135"/>
    </row>
    <row r="6" spans="2:12" ht="12.75" customHeight="1">
      <c r="B6" s="656"/>
      <c r="C6" s="1036"/>
      <c r="D6" s="1036"/>
      <c r="E6" s="1036"/>
      <c r="F6" s="1036"/>
      <c r="G6" s="1036"/>
      <c r="H6" s="1036"/>
      <c r="I6" s="1036"/>
      <c r="J6" s="1036"/>
      <c r="K6" s="1036"/>
      <c r="L6" s="1036"/>
    </row>
    <row r="7" spans="3:12" ht="10.5" customHeight="1">
      <c r="C7" s="1137"/>
      <c r="D7" s="1137"/>
      <c r="E7" s="1137"/>
      <c r="F7" s="1137"/>
      <c r="G7" s="1137"/>
      <c r="H7" s="1137"/>
      <c r="I7" s="1137"/>
      <c r="J7" s="1137"/>
      <c r="K7" s="1137"/>
      <c r="L7" s="1137"/>
    </row>
    <row r="8" spans="1:10" ht="16.5" customHeight="1">
      <c r="A8" s="1134" t="s">
        <v>612</v>
      </c>
      <c r="B8" s="1134"/>
      <c r="C8" s="1134"/>
      <c r="D8" s="1134"/>
      <c r="E8" s="1134"/>
      <c r="F8" s="1134"/>
      <c r="G8" s="1134"/>
      <c r="H8" s="1134"/>
      <c r="I8" s="1134"/>
      <c r="J8" s="1134"/>
    </row>
    <row r="9" spans="1:10" ht="13.5" customHeight="1">
      <c r="A9" s="1134" t="s">
        <v>613</v>
      </c>
      <c r="B9" s="1134"/>
      <c r="C9" s="1134"/>
      <c r="D9" s="1134"/>
      <c r="E9" s="1134"/>
      <c r="F9" s="1134"/>
      <c r="G9" s="1134"/>
      <c r="H9" s="1134"/>
      <c r="I9" s="1134"/>
      <c r="J9" s="1134"/>
    </row>
    <row r="10" spans="1:10" ht="13.5" customHeight="1">
      <c r="A10" s="125"/>
      <c r="B10" s="1134" t="s">
        <v>722</v>
      </c>
      <c r="C10" s="1134"/>
      <c r="D10" s="1134"/>
      <c r="E10" s="1134"/>
      <c r="F10" s="1134"/>
      <c r="G10" s="1134"/>
      <c r="H10" s="1134"/>
      <c r="I10" s="1134"/>
      <c r="J10" s="125"/>
    </row>
    <row r="11" spans="1:8" ht="13.5" customHeight="1">
      <c r="A11" s="22"/>
      <c r="B11" s="1138" t="s">
        <v>614</v>
      </c>
      <c r="C11" s="1138"/>
      <c r="D11" s="1138"/>
      <c r="E11" s="1138"/>
      <c r="F11" s="1139" t="s">
        <v>247</v>
      </c>
      <c r="G11" s="1139"/>
      <c r="H11" s="1139"/>
    </row>
    <row r="12" spans="1:12" ht="13.5" customHeight="1">
      <c r="A12" s="29" t="s">
        <v>48</v>
      </c>
      <c r="B12" s="657" t="s">
        <v>49</v>
      </c>
      <c r="C12" s="27" t="s">
        <v>50</v>
      </c>
      <c r="D12" s="575" t="s">
        <v>1</v>
      </c>
      <c r="E12" s="659" t="s">
        <v>51</v>
      </c>
      <c r="F12" s="29" t="s">
        <v>1</v>
      </c>
      <c r="G12" s="324" t="s">
        <v>52</v>
      </c>
      <c r="H12" s="527" t="s">
        <v>2</v>
      </c>
      <c r="I12" s="661" t="s">
        <v>474</v>
      </c>
      <c r="J12" s="662" t="s">
        <v>2</v>
      </c>
      <c r="K12" s="7" t="s">
        <v>674</v>
      </c>
      <c r="L12" s="662" t="s">
        <v>2</v>
      </c>
    </row>
    <row r="13" spans="1:12" ht="13.5" customHeight="1">
      <c r="A13" s="41" t="s">
        <v>53</v>
      </c>
      <c r="B13" s="499"/>
      <c r="C13" s="43" t="s">
        <v>54</v>
      </c>
      <c r="D13" s="1088" t="s">
        <v>55</v>
      </c>
      <c r="E13" s="643" t="s">
        <v>3</v>
      </c>
      <c r="F13" s="643" t="s">
        <v>56</v>
      </c>
      <c r="G13" s="663"/>
      <c r="H13" s="521" t="s">
        <v>231</v>
      </c>
      <c r="I13" s="664" t="s">
        <v>475</v>
      </c>
      <c r="J13" s="567" t="s">
        <v>676</v>
      </c>
      <c r="K13" s="172" t="s">
        <v>675</v>
      </c>
      <c r="L13" s="1113"/>
    </row>
    <row r="14" spans="1:12" ht="13.5" customHeight="1">
      <c r="A14" s="39"/>
      <c r="B14" s="405" t="s">
        <v>233</v>
      </c>
      <c r="C14" s="245"/>
      <c r="D14" s="665"/>
      <c r="E14" s="666"/>
      <c r="F14" s="52"/>
      <c r="G14" s="666"/>
      <c r="H14" s="677">
        <f>H15+H45-H68</f>
        <v>13046</v>
      </c>
      <c r="I14" s="667">
        <f>I15+I45</f>
        <v>-724.6999999999999</v>
      </c>
      <c r="J14" s="947">
        <f>J15+J45-J68</f>
        <v>12321.3</v>
      </c>
      <c r="K14" s="869"/>
      <c r="L14" s="423">
        <f>L15+L45-L68</f>
        <v>12321.3</v>
      </c>
    </row>
    <row r="15" spans="1:12" ht="13.5" customHeight="1">
      <c r="A15" s="29"/>
      <c r="B15" s="1010" t="s">
        <v>511</v>
      </c>
      <c r="C15" s="87">
        <v>887</v>
      </c>
      <c r="D15" s="659"/>
      <c r="E15" s="644"/>
      <c r="F15" s="659"/>
      <c r="G15" s="644"/>
      <c r="H15" s="174">
        <f>H17+H24</f>
        <v>3910.6000000000004</v>
      </c>
      <c r="I15" s="669">
        <f>I17+I24</f>
        <v>-75.29999999999998</v>
      </c>
      <c r="J15" s="948">
        <f>J17+J24</f>
        <v>3835.3</v>
      </c>
      <c r="K15" s="870"/>
      <c r="L15" s="548">
        <f>L17+L24</f>
        <v>3835.3</v>
      </c>
    </row>
    <row r="16" spans="1:12" ht="13.5" customHeight="1">
      <c r="A16" s="30"/>
      <c r="B16" s="671" t="s">
        <v>512</v>
      </c>
      <c r="C16" s="608"/>
      <c r="D16" s="139"/>
      <c r="E16" s="645"/>
      <c r="F16" s="139"/>
      <c r="G16" s="645"/>
      <c r="H16" s="692"/>
      <c r="I16" s="672"/>
      <c r="J16" s="1011"/>
      <c r="K16" s="567" t="s">
        <v>7</v>
      </c>
      <c r="L16" s="717"/>
    </row>
    <row r="17" spans="1:12" ht="13.5" customHeight="1">
      <c r="A17" s="196" t="s">
        <v>4</v>
      </c>
      <c r="B17" s="673" t="s">
        <v>109</v>
      </c>
      <c r="C17" s="108">
        <v>887</v>
      </c>
      <c r="D17" s="109" t="s">
        <v>57</v>
      </c>
      <c r="E17" s="96"/>
      <c r="F17" s="109"/>
      <c r="G17" s="170"/>
      <c r="H17" s="500">
        <f>H20</f>
        <v>917.8</v>
      </c>
      <c r="I17" s="670">
        <f>I20</f>
        <v>2.7</v>
      </c>
      <c r="J17" s="1008">
        <f>J20</f>
        <v>920.5</v>
      </c>
      <c r="K17" s="572"/>
      <c r="L17" s="1009">
        <v>920.5</v>
      </c>
    </row>
    <row r="18" spans="1:12" ht="13.5" customHeight="1">
      <c r="A18" s="329"/>
      <c r="B18" s="673" t="s">
        <v>725</v>
      </c>
      <c r="C18" s="108"/>
      <c r="D18" s="109"/>
      <c r="E18" s="96"/>
      <c r="F18" s="109"/>
      <c r="G18" s="170"/>
      <c r="H18" s="500"/>
      <c r="I18" s="670"/>
      <c r="J18" s="950"/>
      <c r="K18" s="572"/>
      <c r="L18" s="721"/>
    </row>
    <row r="19" spans="1:12" ht="13.5" customHeight="1">
      <c r="A19" s="331"/>
      <c r="B19" s="321" t="s">
        <v>726</v>
      </c>
      <c r="C19" s="97"/>
      <c r="D19" s="111"/>
      <c r="E19" s="99"/>
      <c r="F19" s="111"/>
      <c r="G19" s="171"/>
      <c r="H19" s="175"/>
      <c r="I19" s="672"/>
      <c r="J19" s="949"/>
      <c r="K19" s="572"/>
      <c r="L19" s="717"/>
    </row>
    <row r="20" spans="1:12" ht="13.5" customHeight="1">
      <c r="A20" s="61" t="s">
        <v>6</v>
      </c>
      <c r="B20" s="673" t="s">
        <v>165</v>
      </c>
      <c r="C20" s="177">
        <v>887</v>
      </c>
      <c r="D20" s="397" t="s">
        <v>57</v>
      </c>
      <c r="E20" s="185" t="s">
        <v>58</v>
      </c>
      <c r="F20" s="397"/>
      <c r="G20" s="185"/>
      <c r="H20" s="574">
        <f>SUM(H22:H23)</f>
        <v>917.8</v>
      </c>
      <c r="I20" s="675">
        <f>SUM(I22:I23)</f>
        <v>2.7</v>
      </c>
      <c r="J20" s="951">
        <f>SUM(J22:J23)</f>
        <v>920.5</v>
      </c>
      <c r="K20" s="871"/>
      <c r="L20" s="542">
        <f>SUM(L22:L23)</f>
        <v>920.5</v>
      </c>
    </row>
    <row r="21" spans="1:12" ht="13.5" customHeight="1">
      <c r="A21" s="40" t="s">
        <v>110</v>
      </c>
      <c r="B21" s="245" t="s">
        <v>513</v>
      </c>
      <c r="C21" s="245">
        <v>887</v>
      </c>
      <c r="D21" s="676" t="s">
        <v>57</v>
      </c>
      <c r="E21" s="676" t="s">
        <v>58</v>
      </c>
      <c r="F21" s="676" t="s">
        <v>514</v>
      </c>
      <c r="G21" s="439"/>
      <c r="H21" s="677"/>
      <c r="I21" s="674"/>
      <c r="J21" s="952"/>
      <c r="K21" s="871"/>
      <c r="L21" s="548">
        <f>SUM(L22:L23)</f>
        <v>920.5</v>
      </c>
    </row>
    <row r="22" spans="1:12" ht="13.5" customHeight="1">
      <c r="A22" s="30" t="s">
        <v>111</v>
      </c>
      <c r="B22" s="244" t="s">
        <v>181</v>
      </c>
      <c r="C22" s="608">
        <v>887</v>
      </c>
      <c r="D22" s="403" t="s">
        <v>57</v>
      </c>
      <c r="E22" s="678" t="s">
        <v>58</v>
      </c>
      <c r="F22" s="403" t="s">
        <v>514</v>
      </c>
      <c r="G22" s="678" t="s">
        <v>60</v>
      </c>
      <c r="H22" s="576">
        <v>742.3</v>
      </c>
      <c r="I22" s="541">
        <v>0.1</v>
      </c>
      <c r="J22" s="953">
        <f>SUM(H22:I22)</f>
        <v>742.4</v>
      </c>
      <c r="K22" s="871"/>
      <c r="L22" s="542">
        <f>SUM(J22:K22)</f>
        <v>742.4</v>
      </c>
    </row>
    <row r="23" spans="1:12" ht="13.5" customHeight="1">
      <c r="A23" s="41" t="s">
        <v>112</v>
      </c>
      <c r="B23" s="245" t="s">
        <v>179</v>
      </c>
      <c r="C23" s="158">
        <v>887</v>
      </c>
      <c r="D23" s="400" t="s">
        <v>57</v>
      </c>
      <c r="E23" s="433" t="s">
        <v>58</v>
      </c>
      <c r="F23" s="400" t="s">
        <v>514</v>
      </c>
      <c r="G23" s="185" t="s">
        <v>61</v>
      </c>
      <c r="H23" s="574">
        <v>175.5</v>
      </c>
      <c r="I23" s="541">
        <v>2.6</v>
      </c>
      <c r="J23" s="953">
        <f>SUM(H23:I23)</f>
        <v>178.1</v>
      </c>
      <c r="K23" s="871"/>
      <c r="L23" s="542">
        <f>SUM(J23:K23)</f>
        <v>178.1</v>
      </c>
    </row>
    <row r="24" spans="1:12" ht="13.5" customHeight="1">
      <c r="A24" s="72" t="s">
        <v>10</v>
      </c>
      <c r="B24" s="104" t="s">
        <v>113</v>
      </c>
      <c r="C24" s="87">
        <v>887</v>
      </c>
      <c r="D24" s="107" t="s">
        <v>62</v>
      </c>
      <c r="E24" s="105"/>
      <c r="F24" s="107"/>
      <c r="G24" s="105"/>
      <c r="H24" s="174">
        <f>H28+H35</f>
        <v>2992.8</v>
      </c>
      <c r="I24" s="847">
        <f>I35+I28</f>
        <v>-77.99999999999999</v>
      </c>
      <c r="J24" s="954">
        <f>SUM(H24:I24)</f>
        <v>2914.8</v>
      </c>
      <c r="K24" s="572"/>
      <c r="L24" s="835">
        <f>L28+L35</f>
        <v>2914.8</v>
      </c>
    </row>
    <row r="25" spans="1:12" ht="13.5" customHeight="1">
      <c r="A25" s="65"/>
      <c r="B25" s="108" t="s">
        <v>114</v>
      </c>
      <c r="C25" s="70"/>
      <c r="D25" s="110"/>
      <c r="E25" s="109"/>
      <c r="F25" s="110"/>
      <c r="G25" s="109"/>
      <c r="H25" s="500"/>
      <c r="I25" s="670"/>
      <c r="J25" s="950"/>
      <c r="K25" s="572"/>
      <c r="L25" s="721"/>
    </row>
    <row r="26" spans="1:12" ht="13.5" customHeight="1">
      <c r="A26" s="65"/>
      <c r="B26" s="108" t="s">
        <v>115</v>
      </c>
      <c r="C26" s="70"/>
      <c r="D26" s="110"/>
      <c r="E26" s="109"/>
      <c r="F26" s="110"/>
      <c r="G26" s="109"/>
      <c r="H26" s="500"/>
      <c r="I26" s="670"/>
      <c r="J26" s="950"/>
      <c r="K26" s="572"/>
      <c r="L26" s="721"/>
    </row>
    <row r="27" spans="1:12" ht="13.5" customHeight="1">
      <c r="A27" s="65"/>
      <c r="B27" s="108" t="s">
        <v>116</v>
      </c>
      <c r="C27" s="70"/>
      <c r="D27" s="110"/>
      <c r="E27" s="109"/>
      <c r="F27" s="110"/>
      <c r="G27" s="109"/>
      <c r="H27" s="500"/>
      <c r="I27" s="672"/>
      <c r="J27" s="949"/>
      <c r="K27" s="572"/>
      <c r="L27" s="717"/>
    </row>
    <row r="28" spans="1:12" ht="13.5" customHeight="1">
      <c r="A28" s="32" t="s">
        <v>65</v>
      </c>
      <c r="B28" s="320" t="s">
        <v>119</v>
      </c>
      <c r="C28" s="104">
        <v>887</v>
      </c>
      <c r="D28" s="105" t="s">
        <v>62</v>
      </c>
      <c r="E28" s="52" t="s">
        <v>168</v>
      </c>
      <c r="F28" s="105"/>
      <c r="G28" s="169"/>
      <c r="H28" s="174">
        <f>H29</f>
        <v>1996.4</v>
      </c>
      <c r="I28" s="679">
        <f>SUM(I29:I33)</f>
        <v>-67.89999999999999</v>
      </c>
      <c r="J28" s="955">
        <f>SUM(H28:I28)</f>
        <v>1928.5</v>
      </c>
      <c r="K28" s="872"/>
      <c r="L28" s="614">
        <f>SUM(J28:K28)</f>
        <v>1928.5</v>
      </c>
    </row>
    <row r="29" spans="1:12" ht="13.5" customHeight="1">
      <c r="A29" s="39" t="s">
        <v>120</v>
      </c>
      <c r="B29" s="245" t="s">
        <v>513</v>
      </c>
      <c r="C29" s="177">
        <v>887</v>
      </c>
      <c r="D29" s="433" t="s">
        <v>62</v>
      </c>
      <c r="E29" s="52" t="s">
        <v>168</v>
      </c>
      <c r="F29" s="433" t="s">
        <v>514</v>
      </c>
      <c r="G29" s="680"/>
      <c r="H29" s="681">
        <f>SUM(H30:H34)</f>
        <v>1996.4</v>
      </c>
      <c r="I29" s="682"/>
      <c r="J29" s="956">
        <f>SUM(J30:J31)</f>
        <v>1859.7</v>
      </c>
      <c r="K29" s="871"/>
      <c r="L29" s="679">
        <f>SUM(L30:L31)</f>
        <v>1859.7</v>
      </c>
    </row>
    <row r="30" spans="1:12" ht="13.5" customHeight="1">
      <c r="A30" s="60" t="s">
        <v>221</v>
      </c>
      <c r="B30" s="244" t="s">
        <v>117</v>
      </c>
      <c r="C30" s="245">
        <v>887</v>
      </c>
      <c r="D30" s="676" t="s">
        <v>62</v>
      </c>
      <c r="E30" s="52" t="s">
        <v>168</v>
      </c>
      <c r="F30" s="676" t="s">
        <v>514</v>
      </c>
      <c r="G30" s="676" t="s">
        <v>60</v>
      </c>
      <c r="H30" s="175">
        <v>1435.2</v>
      </c>
      <c r="I30" s="683">
        <v>0</v>
      </c>
      <c r="J30" s="953">
        <f>SUM(H30:I30)</f>
        <v>1435.2</v>
      </c>
      <c r="K30" s="871"/>
      <c r="L30" s="542">
        <f>SUM(J30:K30)</f>
        <v>1435.2</v>
      </c>
    </row>
    <row r="31" spans="1:12" ht="13.5" customHeight="1">
      <c r="A31" s="60" t="s">
        <v>169</v>
      </c>
      <c r="B31" s="245" t="s">
        <v>179</v>
      </c>
      <c r="C31" s="608">
        <v>887</v>
      </c>
      <c r="D31" s="403" t="s">
        <v>62</v>
      </c>
      <c r="E31" s="52" t="s">
        <v>168</v>
      </c>
      <c r="F31" s="684">
        <v>120</v>
      </c>
      <c r="G31" s="685">
        <v>213</v>
      </c>
      <c r="H31" s="576">
        <v>476.8</v>
      </c>
      <c r="I31" s="686">
        <v>-52.3</v>
      </c>
      <c r="J31" s="957">
        <f>SUM(H31:I31)</f>
        <v>424.5</v>
      </c>
      <c r="K31" s="856"/>
      <c r="L31" s="578">
        <f>SUM(J31:K31)</f>
        <v>424.5</v>
      </c>
    </row>
    <row r="32" spans="1:12" ht="13.5" customHeight="1">
      <c r="A32" s="60" t="s">
        <v>572</v>
      </c>
      <c r="B32" s="420" t="s">
        <v>515</v>
      </c>
      <c r="C32" s="608">
        <v>887</v>
      </c>
      <c r="D32" s="676" t="s">
        <v>62</v>
      </c>
      <c r="E32" s="52" t="s">
        <v>168</v>
      </c>
      <c r="F32" s="687">
        <v>240</v>
      </c>
      <c r="G32" s="685"/>
      <c r="H32" s="576"/>
      <c r="I32" s="686"/>
      <c r="J32" s="957">
        <f>J33</f>
        <v>67.80000000000001</v>
      </c>
      <c r="K32" s="871"/>
      <c r="L32" s="578">
        <f>L33</f>
        <v>67.80000000000001</v>
      </c>
    </row>
    <row r="33" spans="1:12" ht="13.5" customHeight="1">
      <c r="A33" s="60" t="s">
        <v>170</v>
      </c>
      <c r="B33" s="245" t="s">
        <v>180</v>
      </c>
      <c r="C33" s="608">
        <v>887</v>
      </c>
      <c r="D33" s="676" t="s">
        <v>62</v>
      </c>
      <c r="E33" s="52" t="s">
        <v>168</v>
      </c>
      <c r="F33" s="687">
        <v>240</v>
      </c>
      <c r="G33" s="688">
        <v>222</v>
      </c>
      <c r="H33" s="578">
        <v>83.4</v>
      </c>
      <c r="I33" s="689">
        <v>-15.6</v>
      </c>
      <c r="J33" s="953">
        <f>SUM(H33:I33)</f>
        <v>67.80000000000001</v>
      </c>
      <c r="K33" s="871"/>
      <c r="L33" s="542">
        <f>SUM(J33:K33)</f>
        <v>67.80000000000001</v>
      </c>
    </row>
    <row r="34" spans="1:12" ht="13.5" customHeight="1">
      <c r="A34" s="61" t="s">
        <v>573</v>
      </c>
      <c r="B34" s="693" t="s">
        <v>67</v>
      </c>
      <c r="C34" s="245">
        <v>887</v>
      </c>
      <c r="D34" s="676" t="s">
        <v>62</v>
      </c>
      <c r="E34" s="52" t="s">
        <v>168</v>
      </c>
      <c r="F34" s="696">
        <v>850</v>
      </c>
      <c r="G34" s="697">
        <v>290</v>
      </c>
      <c r="H34" s="424">
        <v>1</v>
      </c>
      <c r="I34" s="689"/>
      <c r="J34" s="948">
        <v>1</v>
      </c>
      <c r="K34" s="871"/>
      <c r="L34" s="548">
        <v>1</v>
      </c>
    </row>
    <row r="35" spans="1:12" ht="13.5" customHeight="1">
      <c r="A35" s="82" t="s">
        <v>66</v>
      </c>
      <c r="B35" s="320" t="s">
        <v>570</v>
      </c>
      <c r="C35" s="104">
        <v>887</v>
      </c>
      <c r="D35" s="105" t="s">
        <v>62</v>
      </c>
      <c r="E35" s="690" t="s">
        <v>516</v>
      </c>
      <c r="F35" s="644"/>
      <c r="G35" s="660"/>
      <c r="H35" s="174">
        <f>H37+H40</f>
        <v>996.4</v>
      </c>
      <c r="I35" s="1012">
        <f>SUM(I37:I41)</f>
        <v>-10.1</v>
      </c>
      <c r="J35" s="958">
        <f>J37+J40</f>
        <v>986.3000000000001</v>
      </c>
      <c r="K35" s="572"/>
      <c r="L35" s="472">
        <f>L37+L40</f>
        <v>986.3000000000001</v>
      </c>
    </row>
    <row r="36" spans="1:12" ht="13.5" customHeight="1">
      <c r="A36" s="79"/>
      <c r="B36" s="321" t="s">
        <v>571</v>
      </c>
      <c r="C36" s="97"/>
      <c r="D36" s="111"/>
      <c r="E36" s="99"/>
      <c r="F36" s="645"/>
      <c r="G36" s="691"/>
      <c r="H36" s="692"/>
      <c r="I36" s="1013"/>
      <c r="J36" s="950"/>
      <c r="K36" s="572"/>
      <c r="L36" s="721"/>
    </row>
    <row r="37" spans="1:12" ht="13.5" customHeight="1">
      <c r="A37" s="61" t="s">
        <v>121</v>
      </c>
      <c r="B37" s="693" t="s">
        <v>513</v>
      </c>
      <c r="C37" s="178">
        <v>887</v>
      </c>
      <c r="D37" s="185" t="s">
        <v>62</v>
      </c>
      <c r="E37" s="690" t="s">
        <v>516</v>
      </c>
      <c r="F37" s="668">
        <v>120</v>
      </c>
      <c r="G37" s="663"/>
      <c r="H37" s="574">
        <f>SUM(H38:H39)</f>
        <v>790.3</v>
      </c>
      <c r="I37" s="694">
        <f>SUM(I37:I40)</f>
        <v>0</v>
      </c>
      <c r="J37" s="952">
        <f>SUM(J38:J39)</f>
        <v>780.2</v>
      </c>
      <c r="K37" s="871"/>
      <c r="L37" s="548">
        <f>SUM(L38:L39)</f>
        <v>780.2</v>
      </c>
    </row>
    <row r="38" spans="1:12" ht="13.5" customHeight="1">
      <c r="A38" s="40" t="s">
        <v>215</v>
      </c>
      <c r="B38" s="245" t="s">
        <v>117</v>
      </c>
      <c r="C38" s="245">
        <v>887</v>
      </c>
      <c r="D38" s="676" t="s">
        <v>62</v>
      </c>
      <c r="E38" s="690" t="s">
        <v>298</v>
      </c>
      <c r="F38" s="676" t="s">
        <v>514</v>
      </c>
      <c r="G38" s="695" t="s">
        <v>60</v>
      </c>
      <c r="H38" s="552">
        <v>615</v>
      </c>
      <c r="I38" s="689">
        <v>0.1</v>
      </c>
      <c r="J38" s="953">
        <f>SUM(H38:I38)</f>
        <v>615.1</v>
      </c>
      <c r="K38" s="871"/>
      <c r="L38" s="542">
        <f>SUM(J38:K38)</f>
        <v>615.1</v>
      </c>
    </row>
    <row r="39" spans="1:12" ht="13.5" customHeight="1">
      <c r="A39" s="61" t="s">
        <v>216</v>
      </c>
      <c r="B39" s="245" t="s">
        <v>179</v>
      </c>
      <c r="C39" s="245">
        <v>887</v>
      </c>
      <c r="D39" s="676" t="s">
        <v>62</v>
      </c>
      <c r="E39" s="690" t="s">
        <v>298</v>
      </c>
      <c r="F39" s="676" t="s">
        <v>514</v>
      </c>
      <c r="G39" s="695" t="s">
        <v>61</v>
      </c>
      <c r="H39" s="552">
        <v>175.3</v>
      </c>
      <c r="I39" s="686">
        <v>-10.2</v>
      </c>
      <c r="J39" s="959">
        <f>SUM(H39:I39)</f>
        <v>165.10000000000002</v>
      </c>
      <c r="K39" s="871"/>
      <c r="L39" s="542">
        <f>SUM(J39:K39)</f>
        <v>165.10000000000002</v>
      </c>
    </row>
    <row r="40" spans="1:12" ht="13.5" customHeight="1">
      <c r="A40" s="29" t="s">
        <v>171</v>
      </c>
      <c r="B40" s="499" t="s">
        <v>517</v>
      </c>
      <c r="C40" s="177">
        <v>887</v>
      </c>
      <c r="D40" s="433" t="s">
        <v>62</v>
      </c>
      <c r="E40" s="690" t="s">
        <v>300</v>
      </c>
      <c r="F40" s="696">
        <v>122</v>
      </c>
      <c r="G40" s="697">
        <v>212</v>
      </c>
      <c r="H40" s="553">
        <v>206.1</v>
      </c>
      <c r="I40" s="694">
        <f>J40-H40</f>
        <v>0</v>
      </c>
      <c r="J40" s="960">
        <v>206.1</v>
      </c>
      <c r="K40" s="572"/>
      <c r="L40" s="424">
        <v>206.1</v>
      </c>
    </row>
    <row r="41" spans="1:12" ht="13.5" customHeight="1">
      <c r="A41" s="48"/>
      <c r="B41" s="698" t="s">
        <v>518</v>
      </c>
      <c r="C41" s="244"/>
      <c r="D41" s="678"/>
      <c r="E41" s="684"/>
      <c r="F41" s="699"/>
      <c r="G41" s="685"/>
      <c r="H41" s="692"/>
      <c r="I41" s="700"/>
      <c r="J41" s="949"/>
      <c r="K41" s="572"/>
      <c r="L41" s="717"/>
    </row>
    <row r="42" spans="1:12" ht="13.5" customHeight="1">
      <c r="A42" s="72"/>
      <c r="B42" s="556" t="s">
        <v>336</v>
      </c>
      <c r="C42" s="104">
        <v>973</v>
      </c>
      <c r="D42" s="433"/>
      <c r="E42" s="701"/>
      <c r="F42" s="696"/>
      <c r="G42" s="697"/>
      <c r="H42" s="834" t="e">
        <f>H45+H75+H78+H94+H103+H106+H151+H170+H184+H206+H215</f>
        <v>#REF!</v>
      </c>
      <c r="I42" s="682">
        <f>I45+I75+I78+I93+I103+I106+I151+I170+I184+I206+I215</f>
        <v>-450.2</v>
      </c>
      <c r="J42" s="961" t="e">
        <f>J45+J75+J78+J94+J103+J106+J151+J170+J184+J206+J215</f>
        <v>#REF!</v>
      </c>
      <c r="K42" s="870" t="e">
        <f>K75+K106+K184+K215</f>
        <v>#REF!</v>
      </c>
      <c r="L42" s="548">
        <f>L45+L75+L78+L94+L103+L106+L151+L170+L184+L206+L215</f>
        <v>75164.7</v>
      </c>
    </row>
    <row r="43" spans="1:12" ht="13.5" customHeight="1">
      <c r="A43" s="65"/>
      <c r="B43" s="702" t="s">
        <v>337</v>
      </c>
      <c r="C43" s="178"/>
      <c r="D43" s="185"/>
      <c r="E43" s="703"/>
      <c r="F43" s="704"/>
      <c r="G43" s="705"/>
      <c r="H43" s="706"/>
      <c r="I43" s="547"/>
      <c r="J43" s="950"/>
      <c r="K43" s="566"/>
      <c r="L43" s="721"/>
    </row>
    <row r="44" spans="1:12" ht="13.5" customHeight="1">
      <c r="A44" s="69"/>
      <c r="B44" s="653" t="s">
        <v>519</v>
      </c>
      <c r="C44" s="178"/>
      <c r="D44" s="678"/>
      <c r="E44" s="684"/>
      <c r="F44" s="699"/>
      <c r="G44" s="685"/>
      <c r="H44" s="707"/>
      <c r="I44" s="708"/>
      <c r="J44" s="949"/>
      <c r="K44" s="567"/>
      <c r="L44" s="717"/>
    </row>
    <row r="45" spans="1:12" ht="13.5" customHeight="1">
      <c r="A45" s="72" t="s">
        <v>15</v>
      </c>
      <c r="B45" s="320" t="s">
        <v>609</v>
      </c>
      <c r="C45" s="112" t="s">
        <v>151</v>
      </c>
      <c r="D45" s="105" t="s">
        <v>64</v>
      </c>
      <c r="E45" s="701"/>
      <c r="F45" s="696"/>
      <c r="G45" s="697"/>
      <c r="H45" s="537">
        <f>H49+H53+H68</f>
        <v>9202.4</v>
      </c>
      <c r="I45" s="679">
        <f>I49+I53</f>
        <v>-649.4</v>
      </c>
      <c r="J45" s="954">
        <f>SUM(H45:I45)</f>
        <v>8553</v>
      </c>
      <c r="K45" s="565"/>
      <c r="L45" s="835">
        <f>L49+L53+L68</f>
        <v>8553</v>
      </c>
    </row>
    <row r="46" spans="1:12" ht="13.5" customHeight="1">
      <c r="A46" s="65"/>
      <c r="B46" s="673" t="s">
        <v>610</v>
      </c>
      <c r="C46" s="178"/>
      <c r="D46" s="185"/>
      <c r="E46" s="703"/>
      <c r="F46" s="704"/>
      <c r="G46" s="705"/>
      <c r="H46" s="540"/>
      <c r="I46" s="547"/>
      <c r="J46" s="950"/>
      <c r="K46" s="566"/>
      <c r="L46" s="721"/>
    </row>
    <row r="47" spans="1:12" ht="13.5" customHeight="1">
      <c r="A47" s="65"/>
      <c r="B47" s="673" t="s">
        <v>611</v>
      </c>
      <c r="C47" s="178"/>
      <c r="D47" s="185"/>
      <c r="E47" s="703"/>
      <c r="F47" s="704"/>
      <c r="G47" s="705"/>
      <c r="H47" s="540"/>
      <c r="I47" s="547"/>
      <c r="J47" s="950" t="s">
        <v>684</v>
      </c>
      <c r="K47" s="566"/>
      <c r="L47" s="721"/>
    </row>
    <row r="48" spans="1:12" ht="13.5" customHeight="1">
      <c r="A48" s="69"/>
      <c r="B48" s="321" t="s">
        <v>520</v>
      </c>
      <c r="C48" s="178"/>
      <c r="D48" s="678"/>
      <c r="E48" s="684"/>
      <c r="F48" s="699"/>
      <c r="G48" s="685"/>
      <c r="H48" s="709"/>
      <c r="I48" s="708"/>
      <c r="J48" s="949"/>
      <c r="K48" s="567"/>
      <c r="L48" s="717"/>
    </row>
    <row r="49" spans="1:12" ht="13.5" customHeight="1">
      <c r="A49" s="204" t="s">
        <v>74</v>
      </c>
      <c r="B49" s="673" t="s">
        <v>105</v>
      </c>
      <c r="C49" s="323">
        <v>973</v>
      </c>
      <c r="D49" s="710" t="s">
        <v>64</v>
      </c>
      <c r="E49" s="711" t="s">
        <v>69</v>
      </c>
      <c r="F49" s="711"/>
      <c r="G49" s="170"/>
      <c r="H49" s="712">
        <f>SUM(H51:H52)</f>
        <v>917.8</v>
      </c>
      <c r="I49" s="713">
        <f>I50</f>
        <v>2.7</v>
      </c>
      <c r="J49" s="962">
        <f>J50</f>
        <v>920.5</v>
      </c>
      <c r="K49" s="871"/>
      <c r="L49" s="544">
        <f>L50</f>
        <v>920.5</v>
      </c>
    </row>
    <row r="50" spans="1:12" ht="13.5" customHeight="1">
      <c r="A50" s="714" t="s">
        <v>172</v>
      </c>
      <c r="B50" s="245" t="s">
        <v>513</v>
      </c>
      <c r="C50" s="245">
        <v>973</v>
      </c>
      <c r="D50" s="676" t="s">
        <v>64</v>
      </c>
      <c r="E50" s="687" t="s">
        <v>69</v>
      </c>
      <c r="F50" s="687">
        <v>120</v>
      </c>
      <c r="G50" s="676"/>
      <c r="H50" s="681">
        <f>H51+H52</f>
        <v>917.8</v>
      </c>
      <c r="I50" s="679">
        <f>SUM(I51:I52)</f>
        <v>2.7</v>
      </c>
      <c r="J50" s="952">
        <f>SUM(J51:J52)</f>
        <v>920.5</v>
      </c>
      <c r="K50" s="871"/>
      <c r="L50" s="548">
        <f>SUM(L51:L52)</f>
        <v>920.5</v>
      </c>
    </row>
    <row r="51" spans="1:12" ht="13.5" customHeight="1">
      <c r="A51" s="36" t="s">
        <v>173</v>
      </c>
      <c r="B51" s="245" t="s">
        <v>117</v>
      </c>
      <c r="C51" s="245">
        <v>973</v>
      </c>
      <c r="D51" s="676" t="s">
        <v>64</v>
      </c>
      <c r="E51" s="687" t="s">
        <v>69</v>
      </c>
      <c r="F51" s="687">
        <v>120</v>
      </c>
      <c r="G51" s="687">
        <v>211</v>
      </c>
      <c r="H51" s="709">
        <v>742.3</v>
      </c>
      <c r="I51" s="541">
        <v>0.1</v>
      </c>
      <c r="J51" s="953">
        <f>SUM(H51:I51)</f>
        <v>742.4</v>
      </c>
      <c r="K51" s="871"/>
      <c r="L51" s="542">
        <f>SUM(J51:K51)</f>
        <v>742.4</v>
      </c>
    </row>
    <row r="52" spans="1:12" ht="13.5" customHeight="1">
      <c r="A52" s="36" t="s">
        <v>174</v>
      </c>
      <c r="B52" s="245" t="s">
        <v>179</v>
      </c>
      <c r="C52" s="715">
        <v>973</v>
      </c>
      <c r="D52" s="676" t="s">
        <v>64</v>
      </c>
      <c r="E52" s="687" t="s">
        <v>69</v>
      </c>
      <c r="F52" s="687">
        <v>120</v>
      </c>
      <c r="G52" s="688">
        <v>213</v>
      </c>
      <c r="H52" s="716">
        <v>175.5</v>
      </c>
      <c r="I52" s="541">
        <v>2.6</v>
      </c>
      <c r="J52" s="953">
        <f>SUM(H52:I52)</f>
        <v>178.1</v>
      </c>
      <c r="K52" s="871"/>
      <c r="L52" s="542">
        <f>SUM(J52:K52)</f>
        <v>178.1</v>
      </c>
    </row>
    <row r="53" spans="1:13" ht="13.5" customHeight="1">
      <c r="A53" s="32" t="s">
        <v>175</v>
      </c>
      <c r="B53" s="104" t="s">
        <v>119</v>
      </c>
      <c r="C53" s="87">
        <v>973</v>
      </c>
      <c r="D53" s="107" t="s">
        <v>64</v>
      </c>
      <c r="E53" s="107" t="s">
        <v>280</v>
      </c>
      <c r="F53" s="106"/>
      <c r="G53" s="193"/>
      <c r="H53" s="537">
        <f>SUM(H55:H67)</f>
        <v>8217.6</v>
      </c>
      <c r="I53" s="541">
        <f>SUM(I55:I67)</f>
        <v>-652.1</v>
      </c>
      <c r="J53" s="955">
        <f>J54+J57+J65</f>
        <v>7525.500000000001</v>
      </c>
      <c r="K53" s="872"/>
      <c r="L53" s="614">
        <f>L54+L57+L64+L65</f>
        <v>7565.500000000001</v>
      </c>
      <c r="M53" s="654"/>
    </row>
    <row r="54" spans="1:12" ht="13.5" customHeight="1">
      <c r="A54" s="29" t="s">
        <v>176</v>
      </c>
      <c r="B54" s="245" t="s">
        <v>513</v>
      </c>
      <c r="C54" s="323">
        <v>973</v>
      </c>
      <c r="D54" s="439" t="s">
        <v>64</v>
      </c>
      <c r="E54" s="439" t="s">
        <v>280</v>
      </c>
      <c r="F54" s="53">
        <v>120</v>
      </c>
      <c r="G54" s="53"/>
      <c r="H54" s="423"/>
      <c r="I54" s="541"/>
      <c r="J54" s="953">
        <f>SUM(J55:J56)</f>
        <v>5874.200000000001</v>
      </c>
      <c r="K54" s="871"/>
      <c r="L54" s="542">
        <f>SUM(L55:L56)</f>
        <v>5874.200000000001</v>
      </c>
    </row>
    <row r="55" spans="1:13" ht="13.5" customHeight="1">
      <c r="A55" s="84" t="s">
        <v>177</v>
      </c>
      <c r="B55" s="244" t="s">
        <v>181</v>
      </c>
      <c r="C55" s="608">
        <v>973</v>
      </c>
      <c r="D55" s="403" t="s">
        <v>64</v>
      </c>
      <c r="E55" s="684" t="s">
        <v>280</v>
      </c>
      <c r="F55" s="684">
        <v>120</v>
      </c>
      <c r="G55" s="685">
        <v>211</v>
      </c>
      <c r="H55" s="709">
        <v>4534.3</v>
      </c>
      <c r="I55" s="708">
        <v>0</v>
      </c>
      <c r="J55" s="963">
        <f>SUM(H55:I55)</f>
        <v>4534.3</v>
      </c>
      <c r="K55" s="871"/>
      <c r="L55" s="717">
        <f>SUM(J55:K55)</f>
        <v>4534.3</v>
      </c>
      <c r="M55" s="654"/>
    </row>
    <row r="56" spans="1:13" ht="13.5" customHeight="1">
      <c r="A56" s="37" t="s">
        <v>178</v>
      </c>
      <c r="B56" s="245" t="s">
        <v>179</v>
      </c>
      <c r="C56" s="608">
        <v>973</v>
      </c>
      <c r="D56" s="676" t="s">
        <v>64</v>
      </c>
      <c r="E56" s="684" t="s">
        <v>280</v>
      </c>
      <c r="F56" s="687">
        <v>120</v>
      </c>
      <c r="G56" s="688">
        <v>213</v>
      </c>
      <c r="H56" s="716">
        <v>1516.4</v>
      </c>
      <c r="I56" s="539">
        <v>-176.5</v>
      </c>
      <c r="J56" s="953">
        <f>SUM(H56:I56)</f>
        <v>1339.9</v>
      </c>
      <c r="K56" s="871"/>
      <c r="L56" s="542">
        <f>SUM(J56:K56)</f>
        <v>1339.9</v>
      </c>
      <c r="M56" s="654"/>
    </row>
    <row r="57" spans="1:13" ht="13.5" customHeight="1">
      <c r="A57" s="34" t="s">
        <v>521</v>
      </c>
      <c r="B57" s="420" t="s">
        <v>522</v>
      </c>
      <c r="C57" s="608">
        <v>973</v>
      </c>
      <c r="D57" s="676" t="s">
        <v>64</v>
      </c>
      <c r="E57" s="684" t="s">
        <v>280</v>
      </c>
      <c r="F57" s="687">
        <v>240</v>
      </c>
      <c r="G57" s="688"/>
      <c r="H57" s="716"/>
      <c r="I57" s="541"/>
      <c r="J57" s="955">
        <f>SUM(J58:J63)</f>
        <v>1123.8</v>
      </c>
      <c r="K57" s="871"/>
      <c r="L57" s="614">
        <f>SUM(L58:L63)</f>
        <v>1123.8</v>
      </c>
      <c r="M57" s="654"/>
    </row>
    <row r="58" spans="1:13" ht="13.5" customHeight="1">
      <c r="A58" s="37" t="s">
        <v>523</v>
      </c>
      <c r="B58" s="245" t="s">
        <v>183</v>
      </c>
      <c r="C58" s="718">
        <v>973</v>
      </c>
      <c r="D58" s="676" t="s">
        <v>64</v>
      </c>
      <c r="E58" s="687" t="s">
        <v>280</v>
      </c>
      <c r="F58" s="687">
        <v>240</v>
      </c>
      <c r="G58" s="688">
        <v>221</v>
      </c>
      <c r="H58" s="716">
        <v>140</v>
      </c>
      <c r="I58" s="539">
        <v>-20</v>
      </c>
      <c r="J58" s="953">
        <f aca="true" t="shared" si="0" ref="J58:L64">SUM(H58:I58)</f>
        <v>120</v>
      </c>
      <c r="K58" s="871"/>
      <c r="L58" s="542">
        <f t="shared" si="0"/>
        <v>120</v>
      </c>
      <c r="M58" s="654"/>
    </row>
    <row r="59" spans="1:12" ht="13.5" customHeight="1">
      <c r="A59" s="36" t="s">
        <v>524</v>
      </c>
      <c r="B59" s="177" t="s">
        <v>184</v>
      </c>
      <c r="C59" s="608">
        <v>973</v>
      </c>
      <c r="D59" s="397" t="s">
        <v>64</v>
      </c>
      <c r="E59" s="684" t="s">
        <v>280</v>
      </c>
      <c r="F59" s="687">
        <v>240</v>
      </c>
      <c r="G59" s="688">
        <v>222</v>
      </c>
      <c r="H59" s="716">
        <v>105.5</v>
      </c>
      <c r="I59" s="539">
        <v>-105.5</v>
      </c>
      <c r="J59" s="953">
        <f t="shared" si="0"/>
        <v>0</v>
      </c>
      <c r="K59" s="871"/>
      <c r="L59" s="542">
        <f t="shared" si="0"/>
        <v>0</v>
      </c>
    </row>
    <row r="60" spans="1:12" ht="13.5" customHeight="1">
      <c r="A60" s="37" t="s">
        <v>525</v>
      </c>
      <c r="B60" s="245" t="s">
        <v>180</v>
      </c>
      <c r="C60" s="718">
        <v>973</v>
      </c>
      <c r="D60" s="676" t="s">
        <v>64</v>
      </c>
      <c r="E60" s="687" t="s">
        <v>280</v>
      </c>
      <c r="F60" s="687">
        <v>240</v>
      </c>
      <c r="G60" s="688">
        <v>222</v>
      </c>
      <c r="H60" s="716">
        <v>105.5</v>
      </c>
      <c r="I60" s="541">
        <v>-75.5</v>
      </c>
      <c r="J60" s="953">
        <f t="shared" si="0"/>
        <v>30</v>
      </c>
      <c r="K60" s="871"/>
      <c r="L60" s="542">
        <f t="shared" si="0"/>
        <v>30</v>
      </c>
    </row>
    <row r="61" spans="1:12" ht="13.5" customHeight="1">
      <c r="A61" s="36" t="s">
        <v>526</v>
      </c>
      <c r="B61" s="245" t="s">
        <v>185</v>
      </c>
      <c r="C61" s="718">
        <v>973</v>
      </c>
      <c r="D61" s="676" t="s">
        <v>64</v>
      </c>
      <c r="E61" s="687" t="s">
        <v>280</v>
      </c>
      <c r="F61" s="687">
        <v>240</v>
      </c>
      <c r="G61" s="688">
        <v>223</v>
      </c>
      <c r="H61" s="716">
        <v>211</v>
      </c>
      <c r="I61" s="541">
        <v>-11</v>
      </c>
      <c r="J61" s="953">
        <f t="shared" si="0"/>
        <v>200</v>
      </c>
      <c r="K61" s="871"/>
      <c r="L61" s="542">
        <f t="shared" si="0"/>
        <v>200</v>
      </c>
    </row>
    <row r="62" spans="1:12" ht="13.5" customHeight="1">
      <c r="A62" s="38" t="s">
        <v>527</v>
      </c>
      <c r="B62" s="245" t="s">
        <v>528</v>
      </c>
      <c r="C62" s="608">
        <v>973</v>
      </c>
      <c r="D62" s="676" t="s">
        <v>64</v>
      </c>
      <c r="E62" s="684" t="s">
        <v>280</v>
      </c>
      <c r="F62" s="687">
        <v>240</v>
      </c>
      <c r="G62" s="688">
        <v>225</v>
      </c>
      <c r="H62" s="716">
        <v>340</v>
      </c>
      <c r="I62" s="541">
        <v>-40</v>
      </c>
      <c r="J62" s="953">
        <f t="shared" si="0"/>
        <v>300</v>
      </c>
      <c r="K62" s="871"/>
      <c r="L62" s="542">
        <f t="shared" si="0"/>
        <v>300</v>
      </c>
    </row>
    <row r="63" spans="1:12" ht="13.5" customHeight="1">
      <c r="A63" s="205" t="s">
        <v>529</v>
      </c>
      <c r="B63" s="245" t="s">
        <v>182</v>
      </c>
      <c r="C63" s="608">
        <v>973</v>
      </c>
      <c r="D63" s="676" t="s">
        <v>64</v>
      </c>
      <c r="E63" s="684" t="s">
        <v>280</v>
      </c>
      <c r="F63" s="687">
        <v>240</v>
      </c>
      <c r="G63" s="688">
        <v>226</v>
      </c>
      <c r="H63" s="716">
        <v>420.9</v>
      </c>
      <c r="I63" s="539">
        <v>52.9</v>
      </c>
      <c r="J63" s="953">
        <f t="shared" si="0"/>
        <v>473.79999999999995</v>
      </c>
      <c r="K63" s="871"/>
      <c r="L63" s="542">
        <f t="shared" si="0"/>
        <v>473.79999999999995</v>
      </c>
    </row>
    <row r="64" spans="1:12" ht="13.5" customHeight="1">
      <c r="A64" s="205" t="s">
        <v>530</v>
      </c>
      <c r="B64" s="177" t="s">
        <v>531</v>
      </c>
      <c r="C64" s="608">
        <v>973</v>
      </c>
      <c r="D64" s="676" t="s">
        <v>64</v>
      </c>
      <c r="E64" s="684" t="s">
        <v>280</v>
      </c>
      <c r="F64" s="687">
        <v>850</v>
      </c>
      <c r="G64" s="688">
        <v>290</v>
      </c>
      <c r="H64" s="716">
        <v>316.5</v>
      </c>
      <c r="I64" s="541">
        <v>-276.5</v>
      </c>
      <c r="J64" s="955">
        <f t="shared" si="0"/>
        <v>40</v>
      </c>
      <c r="K64" s="871"/>
      <c r="L64" s="614">
        <f t="shared" si="0"/>
        <v>40</v>
      </c>
    </row>
    <row r="65" spans="1:12" ht="13.5" customHeight="1">
      <c r="A65" s="205" t="s">
        <v>532</v>
      </c>
      <c r="B65" s="177" t="s">
        <v>533</v>
      </c>
      <c r="C65" s="608">
        <v>973</v>
      </c>
      <c r="D65" s="397" t="s">
        <v>64</v>
      </c>
      <c r="E65" s="684" t="s">
        <v>280</v>
      </c>
      <c r="F65" s="687">
        <v>410</v>
      </c>
      <c r="G65" s="688"/>
      <c r="H65" s="716"/>
      <c r="I65" s="541"/>
      <c r="J65" s="955">
        <f>SUM(J66:J67)</f>
        <v>527.5</v>
      </c>
      <c r="K65" s="871"/>
      <c r="L65" s="614">
        <f>SUM(L66:L67)</f>
        <v>527.5</v>
      </c>
    </row>
    <row r="66" spans="1:12" ht="13.5" customHeight="1">
      <c r="A66" s="179" t="s">
        <v>534</v>
      </c>
      <c r="B66" s="177" t="s">
        <v>68</v>
      </c>
      <c r="C66" s="608">
        <v>973</v>
      </c>
      <c r="D66" s="397" t="s">
        <v>64</v>
      </c>
      <c r="E66" s="684" t="s">
        <v>280</v>
      </c>
      <c r="F66" s="687">
        <v>410</v>
      </c>
      <c r="G66" s="688">
        <v>310</v>
      </c>
      <c r="H66" s="716">
        <v>211</v>
      </c>
      <c r="I66" s="541">
        <v>0</v>
      </c>
      <c r="J66" s="953">
        <f>SUM(H66:I66)</f>
        <v>211</v>
      </c>
      <c r="K66" s="871">
        <v>189</v>
      </c>
      <c r="L66" s="542">
        <f>SUM(J66:K66)</f>
        <v>400</v>
      </c>
    </row>
    <row r="67" spans="1:12" ht="13.5" customHeight="1">
      <c r="A67" s="36" t="s">
        <v>535</v>
      </c>
      <c r="B67" s="245" t="s">
        <v>104</v>
      </c>
      <c r="C67" s="413">
        <v>973</v>
      </c>
      <c r="D67" s="397" t="s">
        <v>64</v>
      </c>
      <c r="E67" s="703" t="s">
        <v>280</v>
      </c>
      <c r="F67" s="701">
        <v>410</v>
      </c>
      <c r="G67" s="697">
        <v>340</v>
      </c>
      <c r="H67" s="681">
        <v>316.5</v>
      </c>
      <c r="I67" s="539">
        <v>0</v>
      </c>
      <c r="J67" s="953">
        <f>SUM(H67:I67)</f>
        <v>316.5</v>
      </c>
      <c r="K67" s="871">
        <v>-189</v>
      </c>
      <c r="L67" s="542">
        <f>SUM(J67:K67)</f>
        <v>127.5</v>
      </c>
    </row>
    <row r="68" spans="1:12" ht="13.5" customHeight="1">
      <c r="A68" s="206" t="s">
        <v>311</v>
      </c>
      <c r="B68" s="719" t="s">
        <v>536</v>
      </c>
      <c r="C68" s="693">
        <v>973</v>
      </c>
      <c r="D68" s="397" t="s">
        <v>64</v>
      </c>
      <c r="E68" s="696" t="s">
        <v>289</v>
      </c>
      <c r="F68" s="701"/>
      <c r="G68" s="696"/>
      <c r="H68" s="537">
        <f>H74</f>
        <v>67</v>
      </c>
      <c r="I68" s="547">
        <v>0</v>
      </c>
      <c r="J68" s="964">
        <f>SUM(H68:I68)</f>
        <v>67</v>
      </c>
      <c r="K68" s="565"/>
      <c r="L68" s="472">
        <f>SUM(J68:K68)</f>
        <v>67</v>
      </c>
    </row>
    <row r="69" spans="1:12" ht="13.5" customHeight="1">
      <c r="A69" s="63"/>
      <c r="B69" s="720" t="s">
        <v>537</v>
      </c>
      <c r="C69" s="499"/>
      <c r="D69" s="400"/>
      <c r="E69" s="185"/>
      <c r="F69" s="703"/>
      <c r="G69" s="704"/>
      <c r="H69" s="706"/>
      <c r="I69" s="547"/>
      <c r="J69" s="965"/>
      <c r="K69" s="566"/>
      <c r="L69" s="721"/>
    </row>
    <row r="70" spans="1:12" ht="13.5" customHeight="1">
      <c r="A70" s="63"/>
      <c r="B70" s="720" t="s">
        <v>538</v>
      </c>
      <c r="C70" s="499"/>
      <c r="D70" s="400"/>
      <c r="E70" s="185"/>
      <c r="F70" s="703"/>
      <c r="G70" s="704"/>
      <c r="H70" s="706"/>
      <c r="I70" s="547"/>
      <c r="J70" s="965"/>
      <c r="K70" s="566"/>
      <c r="L70" s="721"/>
    </row>
    <row r="71" spans="1:12" ht="13.5" customHeight="1">
      <c r="A71" s="63"/>
      <c r="B71" s="673" t="s">
        <v>539</v>
      </c>
      <c r="C71" s="499"/>
      <c r="D71" s="400"/>
      <c r="E71" s="185"/>
      <c r="F71" s="703"/>
      <c r="G71" s="704"/>
      <c r="H71" s="706"/>
      <c r="I71" s="547"/>
      <c r="J71" s="965"/>
      <c r="K71" s="567"/>
      <c r="L71" s="721"/>
    </row>
    <row r="72" spans="1:12" ht="13.5" customHeight="1">
      <c r="A72" s="549" t="s">
        <v>290</v>
      </c>
      <c r="B72" s="413" t="s">
        <v>492</v>
      </c>
      <c r="C72" s="177">
        <v>973</v>
      </c>
      <c r="D72" s="433" t="s">
        <v>64</v>
      </c>
      <c r="E72" s="701" t="s">
        <v>289</v>
      </c>
      <c r="F72" s="696">
        <v>598</v>
      </c>
      <c r="G72" s="701"/>
      <c r="H72" s="722">
        <f>H74</f>
        <v>67</v>
      </c>
      <c r="I72" s="723"/>
      <c r="J72" s="948">
        <v>67</v>
      </c>
      <c r="K72" s="565"/>
      <c r="L72" s="548">
        <v>67</v>
      </c>
    </row>
    <row r="73" spans="1:12" ht="13.5" customHeight="1">
      <c r="A73" s="48"/>
      <c r="B73" s="608" t="s">
        <v>493</v>
      </c>
      <c r="C73" s="244"/>
      <c r="D73" s="678"/>
      <c r="E73" s="403"/>
      <c r="F73" s="699"/>
      <c r="G73" s="684"/>
      <c r="H73" s="724"/>
      <c r="I73" s="725"/>
      <c r="J73" s="963"/>
      <c r="K73" s="567"/>
      <c r="L73" s="717"/>
    </row>
    <row r="74" spans="1:12" ht="13.5" customHeight="1">
      <c r="A74" s="66" t="s">
        <v>679</v>
      </c>
      <c r="B74" s="1002" t="s">
        <v>67</v>
      </c>
      <c r="C74" s="499">
        <v>973</v>
      </c>
      <c r="D74" s="400" t="s">
        <v>64</v>
      </c>
      <c r="E74" s="704" t="s">
        <v>289</v>
      </c>
      <c r="F74" s="703">
        <v>598</v>
      </c>
      <c r="G74" s="704">
        <v>290</v>
      </c>
      <c r="H74" s="609">
        <v>67</v>
      </c>
      <c r="I74" s="708">
        <v>0</v>
      </c>
      <c r="J74" s="963">
        <f>SUM(H74:I74)</f>
        <v>67</v>
      </c>
      <c r="K74" s="871"/>
      <c r="L74" s="939">
        <f>SUM(J74:K74)</f>
        <v>67</v>
      </c>
    </row>
    <row r="75" spans="1:12" ht="13.5" customHeight="1">
      <c r="A75" s="207" t="s">
        <v>17</v>
      </c>
      <c r="B75" s="405" t="s">
        <v>190</v>
      </c>
      <c r="C75" s="405">
        <v>973</v>
      </c>
      <c r="D75" s="439" t="s">
        <v>235</v>
      </c>
      <c r="E75" s="439"/>
      <c r="F75" s="726"/>
      <c r="G75" s="727"/>
      <c r="H75" s="799">
        <f>H76</f>
        <v>2055.8</v>
      </c>
      <c r="I75" s="539">
        <f>I76</f>
        <v>199.2</v>
      </c>
      <c r="J75" s="966">
        <f>SUM(H75:I75)</f>
        <v>2255</v>
      </c>
      <c r="K75" s="871">
        <v>-2000</v>
      </c>
      <c r="L75" s="836">
        <f>SUM(J75:K75)</f>
        <v>255</v>
      </c>
    </row>
    <row r="76" spans="1:12" ht="13.5" customHeight="1">
      <c r="A76" s="208" t="s">
        <v>18</v>
      </c>
      <c r="B76" s="323" t="s">
        <v>191</v>
      </c>
      <c r="C76" s="101">
        <v>973</v>
      </c>
      <c r="D76" s="439" t="s">
        <v>235</v>
      </c>
      <c r="E76" s="439" t="s">
        <v>192</v>
      </c>
      <c r="F76" s="439"/>
      <c r="G76" s="728"/>
      <c r="H76" s="716">
        <f>H77</f>
        <v>2055.8</v>
      </c>
      <c r="I76" s="541">
        <f>I77</f>
        <v>199.2</v>
      </c>
      <c r="J76" s="967">
        <f>SUM(H76:I76)</f>
        <v>2255</v>
      </c>
      <c r="K76" s="871">
        <v>-2000</v>
      </c>
      <c r="L76" s="837">
        <f>SUM(J76:K76)</f>
        <v>255</v>
      </c>
    </row>
    <row r="77" spans="1:12" ht="13.5" customHeight="1">
      <c r="A77" s="40" t="s">
        <v>291</v>
      </c>
      <c r="B77" s="743" t="s">
        <v>67</v>
      </c>
      <c r="C77" s="729" t="s">
        <v>151</v>
      </c>
      <c r="D77" s="433" t="s">
        <v>235</v>
      </c>
      <c r="E77" s="676" t="s">
        <v>192</v>
      </c>
      <c r="F77" s="730" t="s">
        <v>540</v>
      </c>
      <c r="G77" s="680" t="s">
        <v>224</v>
      </c>
      <c r="H77" s="535">
        <v>2055.8</v>
      </c>
      <c r="I77" s="541">
        <v>199.2</v>
      </c>
      <c r="J77" s="967">
        <f>SUM(H77:I77)</f>
        <v>2255</v>
      </c>
      <c r="K77" s="871">
        <v>-2000</v>
      </c>
      <c r="L77" s="1001">
        <f>SUM(J77:K77)</f>
        <v>255</v>
      </c>
    </row>
    <row r="78" spans="1:12" ht="13.5" customHeight="1">
      <c r="A78" s="103" t="s">
        <v>23</v>
      </c>
      <c r="B78" s="320" t="s">
        <v>193</v>
      </c>
      <c r="C78" s="112" t="s">
        <v>151</v>
      </c>
      <c r="D78" s="105" t="s">
        <v>234</v>
      </c>
      <c r="E78" s="107"/>
      <c r="F78" s="113"/>
      <c r="G78" s="169"/>
      <c r="H78" s="537">
        <f>H79+H86+H90</f>
        <v>761.1</v>
      </c>
      <c r="I78" s="539"/>
      <c r="J78" s="966">
        <f>J79+J82</f>
        <v>1286.6</v>
      </c>
      <c r="K78" s="871"/>
      <c r="L78" s="836">
        <f>L79+L82</f>
        <v>1286.6</v>
      </c>
    </row>
    <row r="79" spans="1:12" ht="13.5" customHeight="1">
      <c r="A79" s="92" t="s">
        <v>26</v>
      </c>
      <c r="B79" s="177" t="s">
        <v>466</v>
      </c>
      <c r="C79" s="731" t="s">
        <v>151</v>
      </c>
      <c r="D79" s="397" t="s">
        <v>234</v>
      </c>
      <c r="E79" s="433" t="s">
        <v>321</v>
      </c>
      <c r="F79" s="732"/>
      <c r="G79" s="433"/>
      <c r="H79" s="681">
        <f>H81</f>
        <v>107.1</v>
      </c>
      <c r="I79" s="733">
        <f>I81</f>
        <v>0</v>
      </c>
      <c r="J79" s="948">
        <f>SUM(H79:I79)</f>
        <v>107.1</v>
      </c>
      <c r="K79" s="565"/>
      <c r="L79" s="548">
        <f>SUM(J79:K79)</f>
        <v>107.1</v>
      </c>
    </row>
    <row r="80" spans="1:12" ht="13.5" customHeight="1">
      <c r="A80" s="209"/>
      <c r="B80" s="178" t="s">
        <v>541</v>
      </c>
      <c r="C80" s="197"/>
      <c r="D80" s="110"/>
      <c r="E80" s="109"/>
      <c r="F80" s="198"/>
      <c r="G80" s="109"/>
      <c r="H80" s="536"/>
      <c r="I80" s="547"/>
      <c r="J80" s="950"/>
      <c r="K80" s="567"/>
      <c r="L80" s="721"/>
    </row>
    <row r="81" spans="1:12" ht="13.5" customHeight="1">
      <c r="A81" s="545" t="s">
        <v>677</v>
      </c>
      <c r="B81" s="245" t="s">
        <v>182</v>
      </c>
      <c r="C81" s="734" t="s">
        <v>151</v>
      </c>
      <c r="D81" s="676" t="s">
        <v>234</v>
      </c>
      <c r="E81" s="735" t="s">
        <v>321</v>
      </c>
      <c r="F81" s="736" t="s">
        <v>542</v>
      </c>
      <c r="G81" s="735" t="s">
        <v>335</v>
      </c>
      <c r="H81" s="716">
        <v>107.1</v>
      </c>
      <c r="I81" s="541"/>
      <c r="J81" s="959">
        <f>SUM(H81:I81)</f>
        <v>107.1</v>
      </c>
      <c r="K81" s="871"/>
      <c r="L81" s="895">
        <f>SUM(J81:K81)</f>
        <v>107.1</v>
      </c>
    </row>
    <row r="82" spans="1:12" ht="13.5" customHeight="1">
      <c r="A82" s="181" t="s">
        <v>478</v>
      </c>
      <c r="B82" s="999" t="s">
        <v>543</v>
      </c>
      <c r="C82" s="737" t="s">
        <v>151</v>
      </c>
      <c r="D82" s="397" t="s">
        <v>234</v>
      </c>
      <c r="E82" s="644" t="s">
        <v>122</v>
      </c>
      <c r="F82" s="198"/>
      <c r="G82" s="109"/>
      <c r="H82" s="810"/>
      <c r="I82" s="733"/>
      <c r="J82" s="965">
        <f>J86+J88+J90</f>
        <v>1179.5</v>
      </c>
      <c r="K82" s="572"/>
      <c r="L82" s="721">
        <f>L86+L88+L90</f>
        <v>1179.5</v>
      </c>
    </row>
    <row r="83" spans="1:12" ht="13.5" customHeight="1">
      <c r="A83" s="181"/>
      <c r="B83" s="999" t="s">
        <v>544</v>
      </c>
      <c r="C83" s="738"/>
      <c r="D83" s="400"/>
      <c r="E83" s="109"/>
      <c r="F83" s="198"/>
      <c r="G83" s="109"/>
      <c r="H83" s="811"/>
      <c r="I83" s="547"/>
      <c r="J83" s="950"/>
      <c r="K83" s="572"/>
      <c r="L83" s="721"/>
    </row>
    <row r="84" spans="1:12" ht="13.5" customHeight="1">
      <c r="A84" s="181"/>
      <c r="B84" s="999" t="s">
        <v>545</v>
      </c>
      <c r="C84" s="738"/>
      <c r="D84" s="400"/>
      <c r="E84" s="109"/>
      <c r="F84" s="198"/>
      <c r="G84" s="109"/>
      <c r="H84" s="811"/>
      <c r="I84" s="547"/>
      <c r="J84" s="950"/>
      <c r="K84" s="572"/>
      <c r="L84" s="721"/>
    </row>
    <row r="85" spans="1:12" ht="13.5" customHeight="1">
      <c r="A85" s="181"/>
      <c r="B85" s="999" t="s">
        <v>546</v>
      </c>
      <c r="C85" s="738"/>
      <c r="D85" s="400"/>
      <c r="E85" s="109"/>
      <c r="F85" s="198"/>
      <c r="G85" s="109"/>
      <c r="H85" s="812"/>
      <c r="I85" s="708"/>
      <c r="J85" s="950"/>
      <c r="K85" s="572"/>
      <c r="L85" s="721"/>
    </row>
    <row r="86" spans="1:12" ht="13.5" customHeight="1">
      <c r="A86" s="35" t="s">
        <v>479</v>
      </c>
      <c r="B86" s="413" t="s">
        <v>577</v>
      </c>
      <c r="C86" s="177">
        <v>973</v>
      </c>
      <c r="D86" s="433" t="s">
        <v>234</v>
      </c>
      <c r="E86" s="659" t="s">
        <v>122</v>
      </c>
      <c r="F86" s="433" t="s">
        <v>547</v>
      </c>
      <c r="G86" s="659">
        <v>242</v>
      </c>
      <c r="H86" s="816">
        <v>594</v>
      </c>
      <c r="I86" s="679"/>
      <c r="J86" s="948">
        <f>SUM(H86:I86)</f>
        <v>594</v>
      </c>
      <c r="K86" s="565"/>
      <c r="L86" s="548">
        <f>SUM(J86:K86)</f>
        <v>594</v>
      </c>
    </row>
    <row r="87" spans="1:12" ht="13.5" customHeight="1">
      <c r="A87" s="45"/>
      <c r="B87" s="158" t="s">
        <v>578</v>
      </c>
      <c r="C87" s="178"/>
      <c r="D87" s="185"/>
      <c r="E87" s="643"/>
      <c r="F87" s="185"/>
      <c r="G87" s="643"/>
      <c r="H87" s="815"/>
      <c r="I87" s="713"/>
      <c r="J87" s="965"/>
      <c r="K87" s="567"/>
      <c r="L87" s="721"/>
    </row>
    <row r="88" spans="1:12" ht="13.5" customHeight="1">
      <c r="A88" s="905" t="s">
        <v>579</v>
      </c>
      <c r="B88" s="803" t="s">
        <v>574</v>
      </c>
      <c r="C88" s="804">
        <v>973</v>
      </c>
      <c r="D88" s="805" t="s">
        <v>234</v>
      </c>
      <c r="E88" s="806" t="s">
        <v>575</v>
      </c>
      <c r="F88" s="805"/>
      <c r="G88" s="806"/>
      <c r="H88" s="813"/>
      <c r="I88" s="807"/>
      <c r="J88" s="968">
        <f>J89</f>
        <v>525.5</v>
      </c>
      <c r="K88" s="871"/>
      <c r="L88" s="808">
        <f>L89</f>
        <v>525.5</v>
      </c>
    </row>
    <row r="89" spans="1:12" ht="13.5" customHeight="1">
      <c r="A89" s="802" t="s">
        <v>580</v>
      </c>
      <c r="B89" s="245" t="s">
        <v>182</v>
      </c>
      <c r="C89" s="817">
        <v>973</v>
      </c>
      <c r="D89" s="818" t="s">
        <v>234</v>
      </c>
      <c r="E89" s="819" t="s">
        <v>575</v>
      </c>
      <c r="F89" s="818" t="s">
        <v>542</v>
      </c>
      <c r="G89" s="239">
        <v>226</v>
      </c>
      <c r="H89" s="820"/>
      <c r="I89" s="821">
        <v>525.5</v>
      </c>
      <c r="J89" s="969">
        <f>SUM(H89:I89)</f>
        <v>525.5</v>
      </c>
      <c r="K89" s="871"/>
      <c r="L89" s="1000">
        <f>SUM(J89:K89)</f>
        <v>525.5</v>
      </c>
    </row>
    <row r="90" spans="1:12" ht="13.5" customHeight="1">
      <c r="A90" s="92" t="s">
        <v>581</v>
      </c>
      <c r="B90" s="158" t="s">
        <v>548</v>
      </c>
      <c r="C90" s="178">
        <v>973</v>
      </c>
      <c r="D90" s="185" t="s">
        <v>234</v>
      </c>
      <c r="E90" s="643" t="s">
        <v>549</v>
      </c>
      <c r="F90" s="185"/>
      <c r="G90" s="96"/>
      <c r="H90" s="500">
        <f>H93</f>
        <v>60</v>
      </c>
      <c r="I90" s="739">
        <f>J90-H90</f>
        <v>0</v>
      </c>
      <c r="J90" s="965">
        <v>60</v>
      </c>
      <c r="K90" s="572"/>
      <c r="L90" s="721">
        <v>60</v>
      </c>
    </row>
    <row r="91" spans="1:12" ht="13.5" customHeight="1">
      <c r="A91" s="45"/>
      <c r="B91" s="158" t="s">
        <v>550</v>
      </c>
      <c r="C91" s="178"/>
      <c r="D91" s="185"/>
      <c r="E91" s="643"/>
      <c r="F91" s="185"/>
      <c r="G91" s="96"/>
      <c r="H91" s="500"/>
      <c r="I91" s="739"/>
      <c r="J91" s="950"/>
      <c r="K91" s="572"/>
      <c r="L91" s="721"/>
    </row>
    <row r="92" spans="1:12" ht="13.5" customHeight="1">
      <c r="A92" s="339"/>
      <c r="B92" s="608" t="s">
        <v>551</v>
      </c>
      <c r="C92" s="244"/>
      <c r="D92" s="678"/>
      <c r="E92" s="139"/>
      <c r="F92" s="678"/>
      <c r="G92" s="99"/>
      <c r="H92" s="175"/>
      <c r="I92" s="801"/>
      <c r="J92" s="949"/>
      <c r="K92" s="572"/>
      <c r="L92" s="717"/>
    </row>
    <row r="93" spans="1:12" ht="13.5" customHeight="1">
      <c r="A93" s="359" t="s">
        <v>678</v>
      </c>
      <c r="B93" s="245" t="s">
        <v>67</v>
      </c>
      <c r="C93" s="177">
        <v>973</v>
      </c>
      <c r="D93" s="433" t="s">
        <v>234</v>
      </c>
      <c r="E93" s="659" t="s">
        <v>549</v>
      </c>
      <c r="F93" s="105" t="s">
        <v>680</v>
      </c>
      <c r="G93" s="53">
        <v>290</v>
      </c>
      <c r="H93" s="423">
        <v>60</v>
      </c>
      <c r="I93" s="539"/>
      <c r="J93" s="953">
        <f>SUM(H93:I93)</f>
        <v>60</v>
      </c>
      <c r="K93" s="871"/>
      <c r="L93" s="895">
        <f>SUM(J93:K93)</f>
        <v>60</v>
      </c>
    </row>
    <row r="94" spans="1:12" ht="13.5" customHeight="1">
      <c r="A94" s="103" t="s">
        <v>32</v>
      </c>
      <c r="B94" s="87" t="s">
        <v>552</v>
      </c>
      <c r="C94" s="104">
        <v>973</v>
      </c>
      <c r="D94" s="105" t="s">
        <v>71</v>
      </c>
      <c r="E94" s="106"/>
      <c r="F94" s="105"/>
      <c r="G94" s="107"/>
      <c r="H94" s="612">
        <f>H97</f>
        <v>417.2</v>
      </c>
      <c r="I94" s="674">
        <f>I97</f>
        <v>0</v>
      </c>
      <c r="J94" s="954">
        <f>SUM(H94:I94)</f>
        <v>417.2</v>
      </c>
      <c r="K94" s="565"/>
      <c r="L94" s="835">
        <f>SUM(J94:K94)</f>
        <v>417.2</v>
      </c>
    </row>
    <row r="95" spans="1:12" ht="13.5" customHeight="1">
      <c r="A95" s="86"/>
      <c r="B95" s="70" t="s">
        <v>553</v>
      </c>
      <c r="C95" s="108"/>
      <c r="D95" s="109"/>
      <c r="E95" s="96"/>
      <c r="F95" s="109"/>
      <c r="G95" s="110"/>
      <c r="H95" s="619"/>
      <c r="I95" s="670"/>
      <c r="J95" s="950"/>
      <c r="K95" s="566"/>
      <c r="L95" s="721"/>
    </row>
    <row r="96" spans="1:12" ht="13.5" customHeight="1">
      <c r="A96" s="79"/>
      <c r="B96" s="176" t="s">
        <v>554</v>
      </c>
      <c r="C96" s="97"/>
      <c r="D96" s="111"/>
      <c r="E96" s="99"/>
      <c r="F96" s="111"/>
      <c r="G96" s="98"/>
      <c r="H96" s="740"/>
      <c r="I96" s="672"/>
      <c r="J96" s="963"/>
      <c r="K96" s="567"/>
      <c r="L96" s="717"/>
    </row>
    <row r="97" spans="1:12" s="285" customFormat="1" ht="13.5" customHeight="1">
      <c r="A97" s="85" t="s">
        <v>34</v>
      </c>
      <c r="B97" s="693" t="s">
        <v>495</v>
      </c>
      <c r="C97" s="177">
        <v>973</v>
      </c>
      <c r="D97" s="433" t="s">
        <v>71</v>
      </c>
      <c r="E97" s="659" t="s">
        <v>325</v>
      </c>
      <c r="F97" s="644"/>
      <c r="G97" s="660"/>
      <c r="H97" s="681">
        <f>SUM(H100:H102)</f>
        <v>417.2</v>
      </c>
      <c r="I97" s="547"/>
      <c r="J97" s="950">
        <f>SUM(J100:J102)</f>
        <v>417.2</v>
      </c>
      <c r="K97" s="873"/>
      <c r="L97" s="721">
        <f>SUM(L100:L102)</f>
        <v>417.2</v>
      </c>
    </row>
    <row r="98" spans="1:12" ht="13.5" customHeight="1">
      <c r="A98" s="61"/>
      <c r="B98" s="499" t="s">
        <v>621</v>
      </c>
      <c r="C98" s="178"/>
      <c r="D98" s="185"/>
      <c r="E98" s="643"/>
      <c r="F98" s="185"/>
      <c r="G98" s="741"/>
      <c r="H98" s="540"/>
      <c r="I98" s="547"/>
      <c r="J98" s="950"/>
      <c r="K98" s="566"/>
      <c r="L98" s="721"/>
    </row>
    <row r="99" spans="1:12" ht="13.5" customHeight="1">
      <c r="A99" s="41"/>
      <c r="B99" s="499" t="s">
        <v>496</v>
      </c>
      <c r="C99" s="178"/>
      <c r="D99" s="185"/>
      <c r="E99" s="643"/>
      <c r="F99" s="668"/>
      <c r="G99" s="663"/>
      <c r="H99" s="540"/>
      <c r="I99" s="547"/>
      <c r="J99" s="950"/>
      <c r="K99" s="567"/>
      <c r="L99" s="721"/>
    </row>
    <row r="100" spans="1:12" ht="13.5" customHeight="1">
      <c r="A100" s="29" t="s">
        <v>582</v>
      </c>
      <c r="B100" s="177" t="s">
        <v>182</v>
      </c>
      <c r="C100" s="743">
        <v>973</v>
      </c>
      <c r="D100" s="744" t="s">
        <v>71</v>
      </c>
      <c r="E100" s="659" t="s">
        <v>325</v>
      </c>
      <c r="F100" s="745">
        <v>240</v>
      </c>
      <c r="G100" s="660">
        <v>226</v>
      </c>
      <c r="H100" s="535">
        <v>396.2</v>
      </c>
      <c r="I100" s="541">
        <v>0</v>
      </c>
      <c r="J100" s="970">
        <v>396.2</v>
      </c>
      <c r="K100" s="871"/>
      <c r="L100" s="895">
        <v>396.2</v>
      </c>
    </row>
    <row r="101" spans="1:12" ht="13.5" customHeight="1">
      <c r="A101" s="29" t="s">
        <v>583</v>
      </c>
      <c r="B101" s="693" t="s">
        <v>67</v>
      </c>
      <c r="C101" s="743">
        <v>973</v>
      </c>
      <c r="D101" s="744" t="s">
        <v>71</v>
      </c>
      <c r="E101" s="659" t="s">
        <v>325</v>
      </c>
      <c r="F101" s="644">
        <v>860</v>
      </c>
      <c r="G101" s="660">
        <v>290</v>
      </c>
      <c r="H101" s="681">
        <v>1</v>
      </c>
      <c r="I101" s="655"/>
      <c r="J101" s="953">
        <v>1</v>
      </c>
      <c r="K101" s="871"/>
      <c r="L101" s="895">
        <v>1</v>
      </c>
    </row>
    <row r="102" spans="1:12" ht="13.5" customHeight="1">
      <c r="A102" s="29" t="s">
        <v>584</v>
      </c>
      <c r="B102" s="245" t="s">
        <v>104</v>
      </c>
      <c r="C102" s="743">
        <v>973</v>
      </c>
      <c r="D102" s="744" t="s">
        <v>71</v>
      </c>
      <c r="E102" s="659" t="s">
        <v>325</v>
      </c>
      <c r="F102" s="644">
        <v>410</v>
      </c>
      <c r="G102" s="660">
        <v>340</v>
      </c>
      <c r="H102" s="681">
        <v>20</v>
      </c>
      <c r="I102" s="655"/>
      <c r="J102" s="953">
        <v>20</v>
      </c>
      <c r="K102" s="871"/>
      <c r="L102" s="895">
        <v>20</v>
      </c>
    </row>
    <row r="103" spans="1:12" ht="13.5" customHeight="1">
      <c r="A103" s="106">
        <v>7</v>
      </c>
      <c r="B103" s="104" t="s">
        <v>339</v>
      </c>
      <c r="C103" s="693">
        <v>973</v>
      </c>
      <c r="D103" s="695" t="s">
        <v>301</v>
      </c>
      <c r="E103" s="52"/>
      <c r="F103" s="644"/>
      <c r="G103" s="660"/>
      <c r="H103" s="537">
        <f>H104</f>
        <v>112</v>
      </c>
      <c r="I103" s="541">
        <f>I104</f>
        <v>0</v>
      </c>
      <c r="J103" s="966">
        <f>SUM(H103:I103)</f>
        <v>112</v>
      </c>
      <c r="K103" s="871"/>
      <c r="L103" s="836">
        <f>SUM(J103:K103)</f>
        <v>112</v>
      </c>
    </row>
    <row r="104" spans="1:12" ht="13.5" customHeight="1">
      <c r="A104" s="29" t="s">
        <v>153</v>
      </c>
      <c r="B104" s="177" t="s">
        <v>340</v>
      </c>
      <c r="C104" s="693">
        <v>973</v>
      </c>
      <c r="D104" s="433" t="s">
        <v>301</v>
      </c>
      <c r="E104" s="659" t="s">
        <v>302</v>
      </c>
      <c r="F104" s="644"/>
      <c r="G104" s="660"/>
      <c r="H104" s="681">
        <f>H105</f>
        <v>112</v>
      </c>
      <c r="I104" s="733"/>
      <c r="J104" s="971">
        <f>SUM(H104:I104)</f>
        <v>112</v>
      </c>
      <c r="K104" s="871"/>
      <c r="L104" s="838">
        <f>SUM(J104:K104)</f>
        <v>112</v>
      </c>
    </row>
    <row r="105" spans="1:12" ht="13.5" customHeight="1">
      <c r="A105" s="822" t="s">
        <v>585</v>
      </c>
      <c r="B105" s="546" t="s">
        <v>688</v>
      </c>
      <c r="C105" s="546">
        <v>973</v>
      </c>
      <c r="D105" s="823" t="s">
        <v>301</v>
      </c>
      <c r="E105" s="793" t="s">
        <v>407</v>
      </c>
      <c r="F105" s="793">
        <v>240</v>
      </c>
      <c r="G105" s="52">
        <v>226</v>
      </c>
      <c r="H105" s="552">
        <v>112</v>
      </c>
      <c r="I105" s="541"/>
      <c r="J105" s="972">
        <f>SUM(H105:I105)</f>
        <v>112</v>
      </c>
      <c r="K105" s="871"/>
      <c r="L105" s="789">
        <f>SUM(J105:K105)</f>
        <v>112</v>
      </c>
    </row>
    <row r="106" spans="1:12" ht="13.5" customHeight="1">
      <c r="A106" s="106" t="s">
        <v>154</v>
      </c>
      <c r="B106" s="323" t="s">
        <v>72</v>
      </c>
      <c r="C106" s="70">
        <v>973</v>
      </c>
      <c r="D106" s="110" t="s">
        <v>73</v>
      </c>
      <c r="E106" s="55"/>
      <c r="F106" s="193"/>
      <c r="G106" s="193"/>
      <c r="H106" s="537" t="e">
        <f>H107+H112+H116+H128+H137+H141+H146+#REF!</f>
        <v>#REF!</v>
      </c>
      <c r="I106" s="541"/>
      <c r="J106" s="973" t="e">
        <f>J107+J112+J116+#REF!+J128+J137+J141+J146</f>
        <v>#REF!</v>
      </c>
      <c r="K106" s="892" t="e">
        <f>K107+K112+K116+K125+K137+K141+K146+#REF!</f>
        <v>#REF!</v>
      </c>
      <c r="L106" s="836">
        <f>L107+L112+L116+L125+L128+L137+L141+L146</f>
        <v>46416.6</v>
      </c>
    </row>
    <row r="107" spans="1:12" ht="13.5" customHeight="1">
      <c r="A107" s="107" t="s">
        <v>341</v>
      </c>
      <c r="B107" s="851" t="s">
        <v>639</v>
      </c>
      <c r="C107" s="320">
        <v>973</v>
      </c>
      <c r="D107" s="107" t="s">
        <v>73</v>
      </c>
      <c r="E107" s="189" t="s">
        <v>346</v>
      </c>
      <c r="F107" s="106"/>
      <c r="G107" s="747"/>
      <c r="H107" s="537">
        <f>SUM(H110:H111)</f>
        <v>7500</v>
      </c>
      <c r="I107" s="733"/>
      <c r="J107" s="974">
        <f>SUM(J110:J111)</f>
        <v>7500</v>
      </c>
      <c r="K107" s="565">
        <f>SUM(K110:K111)</f>
        <v>5190.799999999999</v>
      </c>
      <c r="L107" s="472">
        <f>SUM(L110:L111)</f>
        <v>12690.8</v>
      </c>
    </row>
    <row r="108" spans="1:17" ht="13.5" customHeight="1">
      <c r="A108" s="63"/>
      <c r="B108" s="673" t="s">
        <v>641</v>
      </c>
      <c r="C108" s="673"/>
      <c r="D108" s="110"/>
      <c r="E108" s="55"/>
      <c r="F108" s="96"/>
      <c r="G108" s="748"/>
      <c r="H108" s="536"/>
      <c r="I108" s="547"/>
      <c r="J108" s="975"/>
      <c r="K108" s="566"/>
      <c r="L108" s="721"/>
      <c r="Q108">
        <f>SUM(L119=J119+K119)</f>
        <v>1</v>
      </c>
    </row>
    <row r="109" spans="1:12" ht="13.5" customHeight="1">
      <c r="A109" s="48"/>
      <c r="B109" s="321" t="s">
        <v>640</v>
      </c>
      <c r="C109" s="698"/>
      <c r="D109" s="403"/>
      <c r="E109" s="645"/>
      <c r="F109" s="99"/>
      <c r="G109" s="749"/>
      <c r="H109" s="750"/>
      <c r="I109" s="708"/>
      <c r="J109" s="976"/>
      <c r="K109" s="567"/>
      <c r="L109" s="717"/>
    </row>
    <row r="110" spans="1:12" ht="13.5" customHeight="1">
      <c r="A110" s="94" t="s">
        <v>347</v>
      </c>
      <c r="B110" s="245" t="s">
        <v>528</v>
      </c>
      <c r="C110" s="718">
        <v>973</v>
      </c>
      <c r="D110" s="676" t="s">
        <v>73</v>
      </c>
      <c r="E110" s="666" t="s">
        <v>346</v>
      </c>
      <c r="F110" s="52">
        <v>240</v>
      </c>
      <c r="G110" s="102">
        <v>225</v>
      </c>
      <c r="H110" s="716">
        <v>0</v>
      </c>
      <c r="I110" s="840">
        <v>7500</v>
      </c>
      <c r="J110" s="977">
        <v>7500</v>
      </c>
      <c r="K110" s="874">
        <v>-4600</v>
      </c>
      <c r="L110" s="542">
        <f>SUM(J110:K110)</f>
        <v>2900</v>
      </c>
    </row>
    <row r="111" spans="1:12" ht="13.5" customHeight="1">
      <c r="A111" s="94" t="s">
        <v>638</v>
      </c>
      <c r="B111" s="894" t="s">
        <v>182</v>
      </c>
      <c r="C111" s="718">
        <v>973</v>
      </c>
      <c r="D111" s="676" t="s">
        <v>73</v>
      </c>
      <c r="E111" s="666" t="s">
        <v>346</v>
      </c>
      <c r="F111" s="52">
        <v>240</v>
      </c>
      <c r="G111" s="666">
        <v>226</v>
      </c>
      <c r="H111" s="716">
        <v>7500</v>
      </c>
      <c r="I111" s="848">
        <v>-7500</v>
      </c>
      <c r="J111" s="977">
        <v>0</v>
      </c>
      <c r="K111" s="874">
        <v>9790.8</v>
      </c>
      <c r="L111" s="542">
        <f>SUM(J111:K111)</f>
        <v>9790.8</v>
      </c>
    </row>
    <row r="112" spans="1:12" ht="13.5" customHeight="1">
      <c r="A112" s="92" t="s">
        <v>350</v>
      </c>
      <c r="B112" s="87" t="s">
        <v>642</v>
      </c>
      <c r="C112" s="104">
        <v>973</v>
      </c>
      <c r="D112" s="105" t="s">
        <v>73</v>
      </c>
      <c r="E112" s="106" t="s">
        <v>354</v>
      </c>
      <c r="F112" s="747"/>
      <c r="G112" s="189"/>
      <c r="H112" s="537">
        <v>10042.2</v>
      </c>
      <c r="I112" s="841"/>
      <c r="J112" s="974">
        <f>SUM(H112:I112)</f>
        <v>10042.2</v>
      </c>
      <c r="K112" s="870">
        <f>SUM(K115)</f>
        <v>-4152.2</v>
      </c>
      <c r="L112" s="472">
        <f>SUM(J112:K112)</f>
        <v>5890.000000000001</v>
      </c>
    </row>
    <row r="113" spans="1:12" ht="13.5" customHeight="1">
      <c r="A113" s="181"/>
      <c r="B113" s="70" t="s">
        <v>643</v>
      </c>
      <c r="C113" s="108"/>
      <c r="D113" s="109"/>
      <c r="E113" s="96"/>
      <c r="F113" s="748"/>
      <c r="G113" s="55"/>
      <c r="H113" s="712"/>
      <c r="I113" s="547"/>
      <c r="J113" s="975"/>
      <c r="K113" s="884"/>
      <c r="L113" s="721"/>
    </row>
    <row r="114" spans="1:12" ht="13.5" customHeight="1">
      <c r="A114" s="93"/>
      <c r="B114" s="176" t="s">
        <v>644</v>
      </c>
      <c r="C114" s="244"/>
      <c r="D114" s="678"/>
      <c r="E114" s="139"/>
      <c r="F114" s="749"/>
      <c r="G114" s="199"/>
      <c r="H114" s="533"/>
      <c r="I114" s="708"/>
      <c r="J114" s="976"/>
      <c r="K114" s="879"/>
      <c r="L114" s="717"/>
    </row>
    <row r="115" spans="1:12" ht="13.5" customHeight="1">
      <c r="A115" s="543" t="s">
        <v>645</v>
      </c>
      <c r="B115" s="246" t="s">
        <v>182</v>
      </c>
      <c r="C115" s="718">
        <v>973</v>
      </c>
      <c r="D115" s="676" t="s">
        <v>73</v>
      </c>
      <c r="E115" s="666" t="s">
        <v>354</v>
      </c>
      <c r="F115" s="52">
        <v>240</v>
      </c>
      <c r="G115" s="751">
        <v>226</v>
      </c>
      <c r="H115" s="681">
        <v>10042.2</v>
      </c>
      <c r="I115" s="541">
        <f>SUM(I117:I120)</f>
        <v>0</v>
      </c>
      <c r="J115" s="977">
        <v>10042.2</v>
      </c>
      <c r="K115" s="872">
        <v>-4152.2</v>
      </c>
      <c r="L115" s="895">
        <f>SUM(J115:K115)</f>
        <v>5890.000000000001</v>
      </c>
    </row>
    <row r="116" spans="1:12" ht="13.5" customHeight="1">
      <c r="A116" s="439" t="s">
        <v>357</v>
      </c>
      <c r="B116" s="850" t="s">
        <v>358</v>
      </c>
      <c r="C116" s="87">
        <v>973</v>
      </c>
      <c r="D116" s="107" t="s">
        <v>73</v>
      </c>
      <c r="E116" s="189" t="s">
        <v>359</v>
      </c>
      <c r="F116" s="659"/>
      <c r="G116" s="660"/>
      <c r="H116" s="537">
        <f>SUM(H117:H118)</f>
        <v>5000</v>
      </c>
      <c r="I116" s="541">
        <f>SUM(I117:I120)</f>
        <v>0</v>
      </c>
      <c r="J116" s="978">
        <f>SUM(J117:J120)</f>
        <v>5000</v>
      </c>
      <c r="K116" s="568">
        <f>SUM(K117:K119)</f>
        <v>1914.3</v>
      </c>
      <c r="L116" s="614">
        <f>SUM(L117:L120)</f>
        <v>6914.3</v>
      </c>
    </row>
    <row r="117" spans="1:12" ht="13.5" customHeight="1">
      <c r="A117" s="543" t="s">
        <v>586</v>
      </c>
      <c r="B117" s="546" t="s">
        <v>528</v>
      </c>
      <c r="C117" s="413">
        <v>973</v>
      </c>
      <c r="D117" s="397" t="s">
        <v>73</v>
      </c>
      <c r="E117" s="644" t="s">
        <v>359</v>
      </c>
      <c r="F117" s="659">
        <v>240</v>
      </c>
      <c r="G117" s="660">
        <v>225</v>
      </c>
      <c r="H117" s="681">
        <v>1000</v>
      </c>
      <c r="I117" s="541"/>
      <c r="J117" s="979">
        <v>1000</v>
      </c>
      <c r="K117" s="871">
        <v>710</v>
      </c>
      <c r="L117" s="539">
        <f>J117+K117</f>
        <v>1710</v>
      </c>
    </row>
    <row r="118" spans="1:12" ht="13.5" customHeight="1">
      <c r="A118" s="896" t="s">
        <v>587</v>
      </c>
      <c r="B118" s="246" t="s">
        <v>182</v>
      </c>
      <c r="C118" s="413">
        <v>973</v>
      </c>
      <c r="D118" s="397" t="s">
        <v>73</v>
      </c>
      <c r="E118" s="644" t="s">
        <v>359</v>
      </c>
      <c r="F118" s="659">
        <v>240</v>
      </c>
      <c r="G118" s="52">
        <v>226</v>
      </c>
      <c r="H118" s="578">
        <v>4000</v>
      </c>
      <c r="I118" s="848">
        <v>-3500</v>
      </c>
      <c r="J118" s="979">
        <v>500</v>
      </c>
      <c r="K118" s="871">
        <v>-395.7</v>
      </c>
      <c r="L118" s="539">
        <f>J118+K118</f>
        <v>104.30000000000001</v>
      </c>
    </row>
    <row r="119" spans="1:12" ht="13.5" customHeight="1">
      <c r="A119" s="896" t="s">
        <v>588</v>
      </c>
      <c r="B119" s="546" t="s">
        <v>68</v>
      </c>
      <c r="C119" s="245">
        <v>973</v>
      </c>
      <c r="D119" s="676" t="s">
        <v>73</v>
      </c>
      <c r="E119" s="52" t="s">
        <v>359</v>
      </c>
      <c r="F119" s="52">
        <v>410</v>
      </c>
      <c r="G119" s="52">
        <v>310</v>
      </c>
      <c r="H119" s="578"/>
      <c r="I119" s="848">
        <v>3500</v>
      </c>
      <c r="J119" s="979">
        <v>3500</v>
      </c>
      <c r="K119" s="872">
        <v>1600</v>
      </c>
      <c r="L119" s="539">
        <f>J119+K119</f>
        <v>5100</v>
      </c>
    </row>
    <row r="120" spans="1:12" ht="13.5" customHeight="1">
      <c r="A120" s="896" t="s">
        <v>589</v>
      </c>
      <c r="B120" s="546" t="s">
        <v>104</v>
      </c>
      <c r="C120" s="245">
        <v>973</v>
      </c>
      <c r="D120" s="676" t="s">
        <v>73</v>
      </c>
      <c r="E120" s="52" t="s">
        <v>359</v>
      </c>
      <c r="F120" s="52">
        <v>410</v>
      </c>
      <c r="G120" s="52">
        <v>340</v>
      </c>
      <c r="H120" s="578"/>
      <c r="I120" s="541"/>
      <c r="J120" s="979"/>
      <c r="K120" s="871"/>
      <c r="L120" s="539"/>
    </row>
    <row r="121" spans="1:12" ht="13.5" customHeight="1" hidden="1">
      <c r="A121" s="74" t="s">
        <v>362</v>
      </c>
      <c r="B121" s="317" t="s">
        <v>634</v>
      </c>
      <c r="C121" s="104">
        <v>973</v>
      </c>
      <c r="D121" s="105" t="s">
        <v>73</v>
      </c>
      <c r="E121" s="106" t="s">
        <v>633</v>
      </c>
      <c r="F121" s="189">
        <v>240</v>
      </c>
      <c r="G121" s="106">
        <v>310</v>
      </c>
      <c r="H121" s="612"/>
      <c r="I121" s="825"/>
      <c r="J121" s="980">
        <v>0</v>
      </c>
      <c r="K121" s="878">
        <v>325</v>
      </c>
      <c r="L121" s="887">
        <f>SUM(J121:K121)</f>
        <v>325</v>
      </c>
    </row>
    <row r="122" spans="1:12" ht="13.5" customHeight="1" hidden="1">
      <c r="A122" s="349"/>
      <c r="B122" s="54" t="s">
        <v>635</v>
      </c>
      <c r="C122" s="108"/>
      <c r="D122" s="109"/>
      <c r="E122" s="96"/>
      <c r="F122" s="55"/>
      <c r="G122" s="96"/>
      <c r="H122" s="619"/>
      <c r="I122" s="880"/>
      <c r="J122" s="981"/>
      <c r="K122" s="13"/>
      <c r="L122" s="888"/>
    </row>
    <row r="123" spans="1:12" ht="13.5" customHeight="1" hidden="1">
      <c r="A123" s="349"/>
      <c r="B123" s="54" t="s">
        <v>636</v>
      </c>
      <c r="C123" s="108"/>
      <c r="D123" s="109"/>
      <c r="E123" s="96"/>
      <c r="F123" s="55"/>
      <c r="G123" s="96"/>
      <c r="H123" s="619"/>
      <c r="I123" s="880"/>
      <c r="J123" s="981"/>
      <c r="K123" s="13"/>
      <c r="L123" s="888"/>
    </row>
    <row r="124" spans="1:12" ht="13.5" customHeight="1" hidden="1">
      <c r="A124" s="889"/>
      <c r="B124" s="583" t="s">
        <v>637</v>
      </c>
      <c r="C124" s="97"/>
      <c r="D124" s="111"/>
      <c r="E124" s="99"/>
      <c r="F124" s="199"/>
      <c r="G124" s="99"/>
      <c r="H124" s="740"/>
      <c r="I124" s="890"/>
      <c r="J124" s="982"/>
      <c r="K124" s="15"/>
      <c r="L124" s="891"/>
    </row>
    <row r="125" spans="1:12" ht="13.5" customHeight="1">
      <c r="A125" s="74" t="s">
        <v>590</v>
      </c>
      <c r="B125" s="882" t="s">
        <v>630</v>
      </c>
      <c r="C125" s="177">
        <v>973</v>
      </c>
      <c r="D125" s="433" t="s">
        <v>73</v>
      </c>
      <c r="E125" s="659" t="s">
        <v>633</v>
      </c>
      <c r="F125" s="644">
        <v>410</v>
      </c>
      <c r="G125" s="659">
        <v>310</v>
      </c>
      <c r="H125" s="612"/>
      <c r="I125" s="825"/>
      <c r="J125" s="1015">
        <v>0</v>
      </c>
      <c r="K125" s="17">
        <v>325</v>
      </c>
      <c r="L125" s="887">
        <f>SUM(J125:K125)</f>
        <v>325</v>
      </c>
    </row>
    <row r="126" spans="1:12" ht="13.5" customHeight="1">
      <c r="A126" s="349"/>
      <c r="B126" s="883" t="s">
        <v>631</v>
      </c>
      <c r="C126" s="108"/>
      <c r="D126" s="109"/>
      <c r="E126" s="96"/>
      <c r="F126" s="55"/>
      <c r="G126" s="96"/>
      <c r="H126" s="619"/>
      <c r="I126" s="880"/>
      <c r="J126" s="981"/>
      <c r="K126" s="13"/>
      <c r="L126" s="888"/>
    </row>
    <row r="127" spans="1:12" ht="13.5" customHeight="1">
      <c r="A127" s="349"/>
      <c r="B127" s="883" t="s">
        <v>632</v>
      </c>
      <c r="C127" s="97"/>
      <c r="D127" s="109"/>
      <c r="E127" s="99"/>
      <c r="F127" s="55"/>
      <c r="G127" s="99"/>
      <c r="H127" s="619"/>
      <c r="I127" s="880"/>
      <c r="J127" s="981"/>
      <c r="K127" s="13"/>
      <c r="L127" s="888"/>
    </row>
    <row r="128" spans="1:12" ht="13.5" customHeight="1">
      <c r="A128" s="74" t="s">
        <v>591</v>
      </c>
      <c r="B128" s="897" t="s">
        <v>646</v>
      </c>
      <c r="C128" s="104">
        <v>973</v>
      </c>
      <c r="D128" s="105" t="s">
        <v>73</v>
      </c>
      <c r="E128" s="106" t="s">
        <v>370</v>
      </c>
      <c r="F128" s="644"/>
      <c r="G128" s="660"/>
      <c r="H128" s="537">
        <f>SUM(H130:H131)</f>
        <v>500</v>
      </c>
      <c r="I128" s="733"/>
      <c r="J128" s="964">
        <f>SUM(J130:J131)</f>
        <v>500</v>
      </c>
      <c r="K128" s="565"/>
      <c r="L128" s="472">
        <f>SUM(L130:L131)</f>
        <v>500</v>
      </c>
    </row>
    <row r="129" spans="1:12" ht="13.5" customHeight="1">
      <c r="A129" s="93"/>
      <c r="B129" s="474" t="s">
        <v>647</v>
      </c>
      <c r="C129" s="244"/>
      <c r="D129" s="678"/>
      <c r="E129" s="139"/>
      <c r="F129" s="645"/>
      <c r="G129" s="691"/>
      <c r="H129" s="709"/>
      <c r="I129" s="708"/>
      <c r="J129" s="983"/>
      <c r="K129" s="567"/>
      <c r="L129" s="717"/>
    </row>
    <row r="130" spans="1:12" ht="13.5" customHeight="1">
      <c r="A130" s="543" t="s">
        <v>592</v>
      </c>
      <c r="B130" s="546" t="s">
        <v>528</v>
      </c>
      <c r="C130" s="1003">
        <v>973</v>
      </c>
      <c r="D130" s="1004" t="s">
        <v>73</v>
      </c>
      <c r="E130" s="745" t="s">
        <v>370</v>
      </c>
      <c r="F130" s="798">
        <v>240</v>
      </c>
      <c r="G130" s="1005">
        <v>225</v>
      </c>
      <c r="H130" s="535">
        <v>200</v>
      </c>
      <c r="I130" s="541"/>
      <c r="J130" s="987">
        <v>200</v>
      </c>
      <c r="K130" s="881"/>
      <c r="L130" s="539">
        <v>200</v>
      </c>
    </row>
    <row r="131" spans="1:12" ht="13.5" customHeight="1">
      <c r="A131" s="543" t="s">
        <v>497</v>
      </c>
      <c r="B131" s="756" t="s">
        <v>182</v>
      </c>
      <c r="C131" s="1003">
        <v>973</v>
      </c>
      <c r="D131" s="1004" t="s">
        <v>73</v>
      </c>
      <c r="E131" s="745" t="s">
        <v>370</v>
      </c>
      <c r="F131" s="798">
        <v>240</v>
      </c>
      <c r="G131" s="1005">
        <v>226</v>
      </c>
      <c r="H131" s="535">
        <v>300</v>
      </c>
      <c r="I131" s="541"/>
      <c r="J131" s="987">
        <v>300</v>
      </c>
      <c r="K131" s="881"/>
      <c r="L131" s="539">
        <v>300</v>
      </c>
    </row>
    <row r="132" spans="1:12" ht="13.5" customHeight="1">
      <c r="A132" s="543" t="s">
        <v>593</v>
      </c>
      <c r="B132" s="546" t="s">
        <v>68</v>
      </c>
      <c r="C132" s="1003">
        <v>973</v>
      </c>
      <c r="D132" s="1004" t="s">
        <v>73</v>
      </c>
      <c r="E132" s="745" t="s">
        <v>370</v>
      </c>
      <c r="F132" s="798">
        <v>410</v>
      </c>
      <c r="G132" s="1005">
        <v>310</v>
      </c>
      <c r="H132" s="535"/>
      <c r="I132" s="541"/>
      <c r="J132" s="987">
        <v>0</v>
      </c>
      <c r="K132" s="881"/>
      <c r="L132" s="539">
        <v>0</v>
      </c>
    </row>
    <row r="133" spans="1:12" ht="13.5" customHeight="1">
      <c r="A133" s="543" t="s">
        <v>681</v>
      </c>
      <c r="B133" s="546" t="s">
        <v>104</v>
      </c>
      <c r="C133" s="1003">
        <v>973</v>
      </c>
      <c r="D133" s="1004" t="s">
        <v>73</v>
      </c>
      <c r="E133" s="745" t="s">
        <v>370</v>
      </c>
      <c r="F133" s="798">
        <v>410</v>
      </c>
      <c r="G133" s="1005">
        <v>340</v>
      </c>
      <c r="H133" s="535"/>
      <c r="I133" s="541"/>
      <c r="J133" s="987">
        <v>0</v>
      </c>
      <c r="K133" s="881"/>
      <c r="L133" s="539">
        <v>0</v>
      </c>
    </row>
    <row r="134" spans="1:12" ht="13.5" customHeight="1" hidden="1">
      <c r="A134" s="94" t="s">
        <v>497</v>
      </c>
      <c r="B134" s="315" t="s">
        <v>455</v>
      </c>
      <c r="C134" s="87">
        <v>973</v>
      </c>
      <c r="D134" s="107" t="s">
        <v>73</v>
      </c>
      <c r="E134" s="189" t="s">
        <v>374</v>
      </c>
      <c r="F134" s="659"/>
      <c r="G134" s="660"/>
      <c r="H134" s="716">
        <v>0</v>
      </c>
      <c r="I134" s="541"/>
      <c r="J134" s="955">
        <v>0</v>
      </c>
      <c r="K134" s="572"/>
      <c r="L134" s="614">
        <v>0</v>
      </c>
    </row>
    <row r="135" spans="1:12" ht="13.5" customHeight="1" hidden="1">
      <c r="A135" s="94" t="s">
        <v>498</v>
      </c>
      <c r="B135" s="245" t="s">
        <v>515</v>
      </c>
      <c r="C135" s="413">
        <v>973</v>
      </c>
      <c r="D135" s="397" t="s">
        <v>73</v>
      </c>
      <c r="E135" s="644" t="s">
        <v>374</v>
      </c>
      <c r="F135" s="659">
        <v>240</v>
      </c>
      <c r="G135" s="660"/>
      <c r="H135" s="716"/>
      <c r="I135" s="541"/>
      <c r="J135" s="953"/>
      <c r="K135" s="572"/>
      <c r="L135" s="542"/>
    </row>
    <row r="136" spans="1:12" ht="13.5" customHeight="1" hidden="1">
      <c r="A136" s="92" t="s">
        <v>499</v>
      </c>
      <c r="B136" s="287" t="s">
        <v>182</v>
      </c>
      <c r="C136" s="413">
        <v>973</v>
      </c>
      <c r="D136" s="397" t="s">
        <v>73</v>
      </c>
      <c r="E136" s="644" t="s">
        <v>374</v>
      </c>
      <c r="F136" s="659">
        <v>240</v>
      </c>
      <c r="G136" s="660">
        <v>226</v>
      </c>
      <c r="H136" s="681">
        <v>0</v>
      </c>
      <c r="I136" s="733"/>
      <c r="J136" s="948">
        <v>0</v>
      </c>
      <c r="K136" s="572"/>
      <c r="L136" s="548">
        <v>0</v>
      </c>
    </row>
    <row r="137" spans="1:12" ht="13.5" customHeight="1">
      <c r="A137" s="629" t="s">
        <v>594</v>
      </c>
      <c r="B137" s="104" t="s">
        <v>629</v>
      </c>
      <c r="C137" s="87">
        <v>973</v>
      </c>
      <c r="D137" s="107" t="s">
        <v>73</v>
      </c>
      <c r="E137" s="189" t="s">
        <v>377</v>
      </c>
      <c r="F137" s="659"/>
      <c r="G137" s="644"/>
      <c r="H137" s="174">
        <f>SUM(H139:H140)</f>
        <v>2500</v>
      </c>
      <c r="I137" s="752"/>
      <c r="J137" s="964">
        <f>SUM(J139:J140)</f>
        <v>2500</v>
      </c>
      <c r="K137" s="1014">
        <f>SUM(K139:K140)</f>
        <v>-933.6</v>
      </c>
      <c r="L137" s="472">
        <f>SUM(L139:L140)</f>
        <v>1566.4</v>
      </c>
    </row>
    <row r="138" spans="1:12" ht="13.5" customHeight="1">
      <c r="A138" s="290"/>
      <c r="B138" s="108" t="s">
        <v>628</v>
      </c>
      <c r="C138" s="158"/>
      <c r="D138" s="400"/>
      <c r="E138" s="668"/>
      <c r="F138" s="643"/>
      <c r="G138" s="668"/>
      <c r="H138" s="812"/>
      <c r="I138" s="753"/>
      <c r="J138" s="984"/>
      <c r="K138" s="572"/>
      <c r="L138" s="544"/>
    </row>
    <row r="139" spans="1:12" ht="13.5" customHeight="1">
      <c r="A139" s="543" t="s">
        <v>595</v>
      </c>
      <c r="B139" s="756" t="s">
        <v>182</v>
      </c>
      <c r="C139" s="1003">
        <v>973</v>
      </c>
      <c r="D139" s="1004" t="s">
        <v>73</v>
      </c>
      <c r="E139" s="745" t="s">
        <v>377</v>
      </c>
      <c r="F139" s="798">
        <v>240</v>
      </c>
      <c r="G139" s="1005">
        <v>226</v>
      </c>
      <c r="H139" s="1006">
        <v>500</v>
      </c>
      <c r="I139" s="541"/>
      <c r="J139" s="987">
        <v>500</v>
      </c>
      <c r="K139" s="881"/>
      <c r="L139" s="539">
        <v>500</v>
      </c>
    </row>
    <row r="140" spans="1:12" ht="13.5" customHeight="1">
      <c r="A140" s="896" t="s">
        <v>596</v>
      </c>
      <c r="B140" s="546" t="s">
        <v>104</v>
      </c>
      <c r="C140" s="1003">
        <v>973</v>
      </c>
      <c r="D140" s="1004" t="s">
        <v>73</v>
      </c>
      <c r="E140" s="745" t="s">
        <v>377</v>
      </c>
      <c r="F140" s="798">
        <v>410</v>
      </c>
      <c r="G140" s="1005">
        <v>340</v>
      </c>
      <c r="H140" s="534">
        <v>2000</v>
      </c>
      <c r="I140" s="541"/>
      <c r="J140" s="987">
        <v>2000</v>
      </c>
      <c r="K140" s="848">
        <v>-933.6</v>
      </c>
      <c r="L140" s="539">
        <f>SUM(J140:K140)</f>
        <v>1066.4</v>
      </c>
    </row>
    <row r="141" spans="1:12" ht="13.5" customHeight="1">
      <c r="A141" s="74" t="s">
        <v>597</v>
      </c>
      <c r="B141" s="315" t="s">
        <v>648</v>
      </c>
      <c r="C141" s="87">
        <v>973</v>
      </c>
      <c r="D141" s="107" t="s">
        <v>73</v>
      </c>
      <c r="E141" s="189" t="s">
        <v>555</v>
      </c>
      <c r="F141" s="659"/>
      <c r="G141" s="644"/>
      <c r="H141" s="537">
        <f>H145</f>
        <v>5500</v>
      </c>
      <c r="I141" s="733"/>
      <c r="J141" s="985">
        <f>SUM(H141:I141)</f>
        <v>5500</v>
      </c>
      <c r="K141" s="565">
        <f>SUM(K145:K145)</f>
        <v>-3000</v>
      </c>
      <c r="L141" s="824">
        <f>SUM(J141:K141)</f>
        <v>2500</v>
      </c>
    </row>
    <row r="142" spans="1:12" ht="13.5" customHeight="1">
      <c r="A142" s="349"/>
      <c r="B142" s="316" t="s">
        <v>683</v>
      </c>
      <c r="C142" s="158"/>
      <c r="D142" s="400"/>
      <c r="E142" s="668"/>
      <c r="F142" s="643"/>
      <c r="G142" s="668"/>
      <c r="H142" s="540"/>
      <c r="I142" s="547"/>
      <c r="J142" s="986"/>
      <c r="K142" s="566"/>
      <c r="L142" s="765"/>
    </row>
    <row r="143" spans="1:12" ht="13.5" customHeight="1">
      <c r="A143" s="349"/>
      <c r="B143" s="316" t="s">
        <v>649</v>
      </c>
      <c r="C143" s="158"/>
      <c r="D143" s="400"/>
      <c r="E143" s="668"/>
      <c r="F143" s="643"/>
      <c r="G143" s="668"/>
      <c r="H143" s="540"/>
      <c r="I143" s="547"/>
      <c r="J143" s="986"/>
      <c r="K143" s="566"/>
      <c r="L143" s="765"/>
    </row>
    <row r="144" spans="1:12" ht="13.5" customHeight="1">
      <c r="A144" s="349"/>
      <c r="B144" s="316" t="s">
        <v>556</v>
      </c>
      <c r="C144" s="158"/>
      <c r="D144" s="400"/>
      <c r="E144" s="668"/>
      <c r="F144" s="643"/>
      <c r="G144" s="668"/>
      <c r="H144" s="540"/>
      <c r="I144" s="547"/>
      <c r="J144" s="986"/>
      <c r="K144" s="567"/>
      <c r="L144" s="765"/>
    </row>
    <row r="145" spans="1:12" s="288" customFormat="1" ht="13.5" customHeight="1">
      <c r="A145" s="896" t="s">
        <v>576</v>
      </c>
      <c r="B145" s="756" t="s">
        <v>182</v>
      </c>
      <c r="C145" s="1003">
        <v>973</v>
      </c>
      <c r="D145" s="1004" t="s">
        <v>73</v>
      </c>
      <c r="E145" s="745" t="s">
        <v>555</v>
      </c>
      <c r="F145" s="798">
        <v>240</v>
      </c>
      <c r="G145" s="745">
        <v>226</v>
      </c>
      <c r="H145" s="535">
        <v>5500</v>
      </c>
      <c r="I145" s="541"/>
      <c r="J145" s="987">
        <v>5500</v>
      </c>
      <c r="K145" s="885">
        <v>-3000</v>
      </c>
      <c r="L145" s="539">
        <f>SUM(J145:K145)</f>
        <v>2500</v>
      </c>
    </row>
    <row r="146" spans="1:12" ht="13.5" customHeight="1">
      <c r="A146" s="74" t="s">
        <v>598</v>
      </c>
      <c r="B146" s="897" t="s">
        <v>650</v>
      </c>
      <c r="C146" s="413">
        <v>973</v>
      </c>
      <c r="D146" s="397" t="s">
        <v>73</v>
      </c>
      <c r="E146" s="644" t="s">
        <v>391</v>
      </c>
      <c r="F146" s="659"/>
      <c r="G146" s="644"/>
      <c r="H146" s="537">
        <f>SUM(H148:H150)</f>
        <v>9198</v>
      </c>
      <c r="I146" s="733"/>
      <c r="J146" s="964">
        <f>SUM(J148:J150)</f>
        <v>9198</v>
      </c>
      <c r="K146" s="870">
        <f>SUM(K148:K150)</f>
        <v>6832.1</v>
      </c>
      <c r="L146" s="472">
        <f>SUM(L148:L150)</f>
        <v>16030.1</v>
      </c>
    </row>
    <row r="147" spans="1:12" ht="13.5" customHeight="1">
      <c r="A147" s="93"/>
      <c r="B147" s="898" t="s">
        <v>651</v>
      </c>
      <c r="C147" s="608"/>
      <c r="D147" s="403"/>
      <c r="E147" s="645"/>
      <c r="F147" s="139"/>
      <c r="G147" s="645"/>
      <c r="H147" s="709"/>
      <c r="I147" s="708"/>
      <c r="J147" s="949"/>
      <c r="K147" s="567"/>
      <c r="L147" s="717"/>
    </row>
    <row r="148" spans="1:12" ht="13.5" customHeight="1">
      <c r="A148" s="543" t="s">
        <v>682</v>
      </c>
      <c r="B148" s="546" t="s">
        <v>528</v>
      </c>
      <c r="C148" s="1003">
        <v>973</v>
      </c>
      <c r="D148" s="1004" t="s">
        <v>73</v>
      </c>
      <c r="E148" s="745" t="s">
        <v>391</v>
      </c>
      <c r="F148" s="798">
        <v>240</v>
      </c>
      <c r="G148" s="745">
        <v>225</v>
      </c>
      <c r="H148" s="535">
        <v>300</v>
      </c>
      <c r="I148" s="539"/>
      <c r="J148" s="987">
        <v>300</v>
      </c>
      <c r="K148" s="848">
        <v>9200</v>
      </c>
      <c r="L148" s="539">
        <f>SUM(J148:K148)</f>
        <v>9500</v>
      </c>
    </row>
    <row r="149" spans="1:12" ht="13.5" customHeight="1">
      <c r="A149" s="896" t="s">
        <v>599</v>
      </c>
      <c r="B149" s="756" t="s">
        <v>182</v>
      </c>
      <c r="C149" s="1003">
        <v>973</v>
      </c>
      <c r="D149" s="1004" t="s">
        <v>73</v>
      </c>
      <c r="E149" s="745" t="s">
        <v>391</v>
      </c>
      <c r="F149" s="798">
        <v>240</v>
      </c>
      <c r="G149" s="745">
        <v>226</v>
      </c>
      <c r="H149" s="535">
        <v>3700</v>
      </c>
      <c r="I149" s="679"/>
      <c r="J149" s="956">
        <v>3700</v>
      </c>
      <c r="K149" s="881">
        <v>-396.9</v>
      </c>
      <c r="L149" s="679">
        <f>SUM(J149:K149)</f>
        <v>3303.1</v>
      </c>
    </row>
    <row r="150" spans="1:12" ht="13.5" customHeight="1">
      <c r="A150" s="896" t="s">
        <v>600</v>
      </c>
      <c r="B150" s="756" t="s">
        <v>395</v>
      </c>
      <c r="C150" s="1003">
        <v>973</v>
      </c>
      <c r="D150" s="1004" t="s">
        <v>73</v>
      </c>
      <c r="E150" s="745" t="s">
        <v>391</v>
      </c>
      <c r="F150" s="798">
        <v>410</v>
      </c>
      <c r="G150" s="1007">
        <v>310</v>
      </c>
      <c r="H150" s="535">
        <v>5198</v>
      </c>
      <c r="I150" s="679"/>
      <c r="J150" s="956">
        <v>5198</v>
      </c>
      <c r="K150" s="881">
        <v>-1971</v>
      </c>
      <c r="L150" s="679">
        <f>J150+K150</f>
        <v>3227</v>
      </c>
    </row>
    <row r="151" spans="1:12" ht="13.5" customHeight="1">
      <c r="A151" s="538" t="s">
        <v>155</v>
      </c>
      <c r="B151" s="316" t="s">
        <v>75</v>
      </c>
      <c r="C151" s="321">
        <v>973</v>
      </c>
      <c r="D151" s="98" t="s">
        <v>76</v>
      </c>
      <c r="E151" s="99"/>
      <c r="F151" s="754"/>
      <c r="G151" s="754"/>
      <c r="H151" s="533">
        <f>H152+H160+H166</f>
        <v>2139</v>
      </c>
      <c r="I151" s="708">
        <f>SUM(I155:I159)</f>
        <v>0</v>
      </c>
      <c r="J151" s="988">
        <f>SUM(H151:I151)</f>
        <v>2139</v>
      </c>
      <c r="K151" s="871"/>
      <c r="L151" s="1018">
        <f>L152+L160+L165</f>
        <v>2141</v>
      </c>
    </row>
    <row r="152" spans="1:12" ht="13.5" customHeight="1">
      <c r="A152" s="32" t="s">
        <v>156</v>
      </c>
      <c r="B152" s="809" t="s">
        <v>652</v>
      </c>
      <c r="C152" s="104">
        <v>973</v>
      </c>
      <c r="D152" s="105" t="s">
        <v>76</v>
      </c>
      <c r="E152" s="106" t="s">
        <v>78</v>
      </c>
      <c r="F152" s="644"/>
      <c r="G152" s="660"/>
      <c r="H152" s="681">
        <f>SUM(H155:H159)</f>
        <v>810</v>
      </c>
      <c r="I152" s="547">
        <f>SUM(I155:I159)</f>
        <v>0</v>
      </c>
      <c r="J152" s="964">
        <f>SUM(H152:I152)</f>
        <v>810</v>
      </c>
      <c r="K152" s="565"/>
      <c r="L152" s="472">
        <f>SUM(J152:K152)</f>
        <v>810</v>
      </c>
    </row>
    <row r="153" spans="1:12" ht="13.5" customHeight="1">
      <c r="A153" s="68"/>
      <c r="B153" s="293" t="s">
        <v>653</v>
      </c>
      <c r="C153" s="108"/>
      <c r="D153" s="109"/>
      <c r="E153" s="96"/>
      <c r="F153" s="668"/>
      <c r="G153" s="663"/>
      <c r="H153" s="540"/>
      <c r="I153" s="547"/>
      <c r="J153" s="950"/>
      <c r="K153" s="566"/>
      <c r="L153" s="721"/>
    </row>
    <row r="154" spans="1:12" ht="13.5" customHeight="1">
      <c r="A154" s="68"/>
      <c r="B154" s="293" t="s">
        <v>654</v>
      </c>
      <c r="C154" s="108"/>
      <c r="D154" s="109"/>
      <c r="E154" s="96"/>
      <c r="F154" s="668"/>
      <c r="G154" s="663"/>
      <c r="H154" s="540"/>
      <c r="I154" s="547"/>
      <c r="J154" s="950"/>
      <c r="K154" s="567"/>
      <c r="L154" s="721"/>
    </row>
    <row r="155" spans="1:12" ht="13.5" customHeight="1">
      <c r="A155" s="46" t="s">
        <v>467</v>
      </c>
      <c r="B155" s="246" t="s">
        <v>182</v>
      </c>
      <c r="C155" s="245">
        <v>973</v>
      </c>
      <c r="D155" s="433" t="s">
        <v>76</v>
      </c>
      <c r="E155" s="659" t="s">
        <v>78</v>
      </c>
      <c r="F155" s="644">
        <v>240</v>
      </c>
      <c r="G155" s="660">
        <v>226</v>
      </c>
      <c r="H155" s="535">
        <v>198</v>
      </c>
      <c r="I155" s="708">
        <v>-98</v>
      </c>
      <c r="J155" s="953">
        <f>SUM(H155:I155)</f>
        <v>100</v>
      </c>
      <c r="K155" s="871"/>
      <c r="L155" s="542">
        <f>SUM(J155:K155)</f>
        <v>100</v>
      </c>
    </row>
    <row r="156" spans="1:12" ht="13.5" customHeight="1">
      <c r="A156" s="46" t="s">
        <v>481</v>
      </c>
      <c r="B156" s="245" t="s">
        <v>180</v>
      </c>
      <c r="C156" s="245">
        <v>973</v>
      </c>
      <c r="D156" s="433" t="s">
        <v>76</v>
      </c>
      <c r="E156" s="659" t="s">
        <v>78</v>
      </c>
      <c r="F156" s="644">
        <v>240</v>
      </c>
      <c r="G156" s="660">
        <v>222</v>
      </c>
      <c r="H156" s="535"/>
      <c r="I156" s="541">
        <v>98</v>
      </c>
      <c r="J156" s="963">
        <v>98</v>
      </c>
      <c r="K156" s="871"/>
      <c r="L156" s="717">
        <v>98</v>
      </c>
    </row>
    <row r="157" spans="1:12" ht="13.5" customHeight="1">
      <c r="A157" s="46" t="s">
        <v>601</v>
      </c>
      <c r="B157" s="246" t="s">
        <v>104</v>
      </c>
      <c r="C157" s="245">
        <v>973</v>
      </c>
      <c r="D157" s="433" t="s">
        <v>76</v>
      </c>
      <c r="E157" s="659" t="s">
        <v>78</v>
      </c>
      <c r="F157" s="644">
        <v>410</v>
      </c>
      <c r="G157" s="660">
        <v>340</v>
      </c>
      <c r="H157" s="535">
        <v>10</v>
      </c>
      <c r="I157" s="708"/>
      <c r="J157" s="963">
        <v>10</v>
      </c>
      <c r="K157" s="871"/>
      <c r="L157" s="717">
        <v>10</v>
      </c>
    </row>
    <row r="158" spans="1:12" ht="13.5" customHeight="1">
      <c r="A158" s="284" t="s">
        <v>602</v>
      </c>
      <c r="B158" s="245" t="s">
        <v>67</v>
      </c>
      <c r="C158" s="245">
        <v>973</v>
      </c>
      <c r="D158" s="433" t="s">
        <v>76</v>
      </c>
      <c r="E158" s="659" t="s">
        <v>78</v>
      </c>
      <c r="F158" s="644">
        <v>860</v>
      </c>
      <c r="G158" s="660">
        <v>290</v>
      </c>
      <c r="H158" s="535">
        <v>37</v>
      </c>
      <c r="I158" s="708"/>
      <c r="J158" s="963">
        <v>37</v>
      </c>
      <c r="K158" s="871"/>
      <c r="L158" s="717">
        <v>37</v>
      </c>
    </row>
    <row r="159" spans="1:12" ht="13.5" customHeight="1">
      <c r="A159" s="284" t="s">
        <v>619</v>
      </c>
      <c r="B159" s="546" t="s">
        <v>473</v>
      </c>
      <c r="C159" s="245">
        <v>973</v>
      </c>
      <c r="D159" s="735" t="s">
        <v>76</v>
      </c>
      <c r="E159" s="52" t="s">
        <v>78</v>
      </c>
      <c r="F159" s="735" t="s">
        <v>557</v>
      </c>
      <c r="G159" s="52">
        <v>241</v>
      </c>
      <c r="H159" s="534">
        <v>565</v>
      </c>
      <c r="I159" s="541"/>
      <c r="J159" s="953">
        <f>SUM(H159:I159)</f>
        <v>565</v>
      </c>
      <c r="K159" s="871"/>
      <c r="L159" s="542">
        <f>SUM(J159:K159)</f>
        <v>565</v>
      </c>
    </row>
    <row r="160" spans="1:12" ht="13.5" customHeight="1">
      <c r="A160" s="44" t="s">
        <v>157</v>
      </c>
      <c r="B160" s="293" t="s">
        <v>655</v>
      </c>
      <c r="C160" s="108">
        <v>973</v>
      </c>
      <c r="D160" s="109" t="s">
        <v>76</v>
      </c>
      <c r="E160" s="96" t="s">
        <v>77</v>
      </c>
      <c r="F160" s="668"/>
      <c r="G160" s="663"/>
      <c r="H160" s="540">
        <f>SUM(H163:H164)</f>
        <v>478</v>
      </c>
      <c r="I160" s="547">
        <f>SUM(I163:I164)</f>
        <v>2</v>
      </c>
      <c r="J160" s="984">
        <f>SUM(H160:I160)</f>
        <v>480</v>
      </c>
      <c r="K160" s="565"/>
      <c r="L160" s="544">
        <f>SUM(J160:K160)</f>
        <v>480</v>
      </c>
    </row>
    <row r="161" spans="1:12" ht="13.5" customHeight="1">
      <c r="A161" s="41"/>
      <c r="B161" s="293" t="s">
        <v>656</v>
      </c>
      <c r="C161" s="108"/>
      <c r="D161" s="109"/>
      <c r="E161" s="96"/>
      <c r="F161" s="668"/>
      <c r="G161" s="663"/>
      <c r="H161" s="540"/>
      <c r="I161" s="547"/>
      <c r="J161" s="950"/>
      <c r="K161" s="566"/>
      <c r="L161" s="721"/>
    </row>
    <row r="162" spans="1:12" ht="13.5" customHeight="1">
      <c r="A162" s="41"/>
      <c r="B162" s="293" t="s">
        <v>657</v>
      </c>
      <c r="C162" s="108"/>
      <c r="D162" s="109"/>
      <c r="E162" s="96"/>
      <c r="F162" s="668"/>
      <c r="G162" s="663"/>
      <c r="H162" s="540"/>
      <c r="I162" s="547"/>
      <c r="J162" s="949"/>
      <c r="K162" s="567"/>
      <c r="L162" s="717"/>
    </row>
    <row r="163" spans="1:12" ht="13.5" customHeight="1">
      <c r="A163" s="284" t="s">
        <v>620</v>
      </c>
      <c r="B163" s="245" t="s">
        <v>67</v>
      </c>
      <c r="C163" s="245">
        <v>973</v>
      </c>
      <c r="D163" s="735" t="s">
        <v>76</v>
      </c>
      <c r="E163" s="52" t="s">
        <v>77</v>
      </c>
      <c r="F163" s="665">
        <v>860</v>
      </c>
      <c r="G163" s="751">
        <v>290</v>
      </c>
      <c r="H163" s="716">
        <v>48</v>
      </c>
      <c r="I163" s="541">
        <v>2</v>
      </c>
      <c r="J163" s="953">
        <f>SUM(H163:I163)</f>
        <v>50</v>
      </c>
      <c r="K163" s="871"/>
      <c r="L163" s="542">
        <f>SUM(J163:K163)</f>
        <v>50</v>
      </c>
    </row>
    <row r="164" spans="1:12" ht="13.5" customHeight="1">
      <c r="A164" s="46" t="s">
        <v>603</v>
      </c>
      <c r="B164" s="546" t="s">
        <v>473</v>
      </c>
      <c r="C164" s="177">
        <v>973</v>
      </c>
      <c r="D164" s="433" t="s">
        <v>76</v>
      </c>
      <c r="E164" s="659" t="s">
        <v>77</v>
      </c>
      <c r="F164" s="433" t="s">
        <v>557</v>
      </c>
      <c r="G164" s="659">
        <v>241</v>
      </c>
      <c r="H164" s="540">
        <v>430</v>
      </c>
      <c r="I164" s="547"/>
      <c r="J164" s="989">
        <v>430</v>
      </c>
      <c r="K164" s="871"/>
      <c r="L164" s="713">
        <v>430</v>
      </c>
    </row>
    <row r="165" spans="1:12" ht="13.5" customHeight="1">
      <c r="A165" s="68"/>
      <c r="B165" s="317" t="s">
        <v>558</v>
      </c>
      <c r="C165" s="177">
        <v>973</v>
      </c>
      <c r="D165" s="676" t="s">
        <v>76</v>
      </c>
      <c r="E165" s="758" t="s">
        <v>559</v>
      </c>
      <c r="F165" s="676"/>
      <c r="G165" s="52"/>
      <c r="H165" s="578"/>
      <c r="I165" s="541"/>
      <c r="J165" s="990">
        <v>851</v>
      </c>
      <c r="K165" s="871"/>
      <c r="L165" s="849">
        <v>851</v>
      </c>
    </row>
    <row r="166" spans="1:12" ht="13.5" customHeight="1">
      <c r="A166" s="81" t="s">
        <v>456</v>
      </c>
      <c r="B166" s="899" t="s">
        <v>450</v>
      </c>
      <c r="C166" s="693">
        <v>973</v>
      </c>
      <c r="D166" s="759" t="s">
        <v>76</v>
      </c>
      <c r="E166" s="760" t="s">
        <v>559</v>
      </c>
      <c r="F166" s="759"/>
      <c r="G166" s="760"/>
      <c r="H166" s="814">
        <f>SUM(H169)</f>
        <v>851</v>
      </c>
      <c r="I166" s="733">
        <v>0</v>
      </c>
      <c r="J166" s="964">
        <f>J169</f>
        <v>851</v>
      </c>
      <c r="K166" s="565"/>
      <c r="L166" s="472">
        <f>L169</f>
        <v>851</v>
      </c>
    </row>
    <row r="167" spans="1:12" ht="12.75" customHeight="1">
      <c r="A167" s="44"/>
      <c r="B167" s="900" t="s">
        <v>449</v>
      </c>
      <c r="C167" s="499"/>
      <c r="D167" s="761"/>
      <c r="E167" s="762"/>
      <c r="F167" s="761"/>
      <c r="G167" s="762"/>
      <c r="H167" s="763"/>
      <c r="I167" s="547"/>
      <c r="J167" s="950"/>
      <c r="K167" s="566"/>
      <c r="L167" s="721"/>
    </row>
    <row r="168" spans="1:12" ht="12.75" customHeight="1">
      <c r="A168" s="44"/>
      <c r="B168" s="900" t="s">
        <v>469</v>
      </c>
      <c r="C168" s="499"/>
      <c r="D168" s="761"/>
      <c r="E168" s="762"/>
      <c r="F168" s="761"/>
      <c r="G168" s="762"/>
      <c r="H168" s="763"/>
      <c r="I168" s="547"/>
      <c r="J168" s="950"/>
      <c r="K168" s="567"/>
      <c r="L168" s="721"/>
    </row>
    <row r="169" spans="1:12" ht="12.75" customHeight="1">
      <c r="A169" s="29" t="s">
        <v>482</v>
      </c>
      <c r="B169" s="546" t="s">
        <v>473</v>
      </c>
      <c r="C169" s="693">
        <v>973</v>
      </c>
      <c r="D169" s="759" t="s">
        <v>76</v>
      </c>
      <c r="E169" s="760" t="s">
        <v>559</v>
      </c>
      <c r="F169" s="759" t="s">
        <v>557</v>
      </c>
      <c r="G169" s="527">
        <v>241</v>
      </c>
      <c r="H169" s="764">
        <v>851</v>
      </c>
      <c r="I169" s="733">
        <v>0</v>
      </c>
      <c r="J169" s="953">
        <v>851</v>
      </c>
      <c r="K169" s="871"/>
      <c r="L169" s="542">
        <v>851</v>
      </c>
    </row>
    <row r="170" spans="1:12" s="288" customFormat="1" ht="12.75" customHeight="1">
      <c r="A170" s="830" t="s">
        <v>158</v>
      </c>
      <c r="B170" s="240" t="s">
        <v>132</v>
      </c>
      <c r="C170" s="240">
        <v>973</v>
      </c>
      <c r="D170" s="831" t="s">
        <v>79</v>
      </c>
      <c r="E170" s="239"/>
      <c r="F170" s="239"/>
      <c r="G170" s="239"/>
      <c r="H170" s="423">
        <f>H171+H176</f>
        <v>6110</v>
      </c>
      <c r="I170" s="746">
        <f>I176+I171</f>
        <v>0</v>
      </c>
      <c r="J170" s="991">
        <f>SUM(H170:I170)</f>
        <v>6110</v>
      </c>
      <c r="K170" s="567"/>
      <c r="L170" s="611">
        <f>SUM(J170:K170)</f>
        <v>6110</v>
      </c>
    </row>
    <row r="171" spans="1:12" s="288" customFormat="1" ht="12.75" customHeight="1">
      <c r="A171" s="241" t="s">
        <v>160</v>
      </c>
      <c r="B171" s="289" t="s">
        <v>604</v>
      </c>
      <c r="C171" s="291">
        <v>973</v>
      </c>
      <c r="D171" s="291">
        <v>801</v>
      </c>
      <c r="E171" s="768" t="s">
        <v>561</v>
      </c>
      <c r="F171" s="768"/>
      <c r="G171" s="291"/>
      <c r="H171" s="619">
        <f>SUM(H174:H175)</f>
        <v>460</v>
      </c>
      <c r="I171" s="713">
        <f>SUM(I174)</f>
        <v>200</v>
      </c>
      <c r="J171" s="984">
        <f>SUM(H171:I171)</f>
        <v>660</v>
      </c>
      <c r="K171" s="565"/>
      <c r="L171" s="544">
        <f>SUM(J171:K171)</f>
        <v>660</v>
      </c>
    </row>
    <row r="172" spans="1:12" s="288" customFormat="1" ht="12.75" customHeight="1">
      <c r="A172" s="292"/>
      <c r="B172" s="289" t="s">
        <v>662</v>
      </c>
      <c r="C172" s="766"/>
      <c r="D172" s="776"/>
      <c r="E172" s="777"/>
      <c r="F172" s="779"/>
      <c r="G172" s="779"/>
      <c r="H172" s="619"/>
      <c r="I172" s="713"/>
      <c r="J172" s="984"/>
      <c r="K172" s="566"/>
      <c r="L172" s="544"/>
    </row>
    <row r="173" spans="1:14" s="288" customFormat="1" ht="12.75" customHeight="1">
      <c r="A173" s="292"/>
      <c r="B173" s="289" t="s">
        <v>198</v>
      </c>
      <c r="C173" s="766"/>
      <c r="D173" s="776"/>
      <c r="E173" s="777"/>
      <c r="F173" s="779"/>
      <c r="G173" s="779"/>
      <c r="H173" s="619"/>
      <c r="I173" s="713"/>
      <c r="J173" s="984"/>
      <c r="K173" s="567"/>
      <c r="L173" s="544"/>
      <c r="N173" s="852"/>
    </row>
    <row r="174" spans="1:15" s="288" customFormat="1" ht="12.75" customHeight="1">
      <c r="A174" s="826" t="s">
        <v>202</v>
      </c>
      <c r="B174" s="780" t="s">
        <v>182</v>
      </c>
      <c r="C174" s="770">
        <v>973</v>
      </c>
      <c r="D174" s="770">
        <v>801</v>
      </c>
      <c r="E174" s="239" t="s">
        <v>561</v>
      </c>
      <c r="F174" s="781">
        <v>240</v>
      </c>
      <c r="G174" s="769">
        <v>226</v>
      </c>
      <c r="H174" s="534">
        <v>360</v>
      </c>
      <c r="I174" s="539">
        <v>200</v>
      </c>
      <c r="J174" s="987">
        <f>SUM(H174:I174)</f>
        <v>560</v>
      </c>
      <c r="K174" s="871"/>
      <c r="L174" s="539">
        <f>SUM(J174:K174)</f>
        <v>560</v>
      </c>
      <c r="N174" s="853"/>
      <c r="O174" s="853"/>
    </row>
    <row r="175" spans="1:12" s="288" customFormat="1" ht="12.75" customHeight="1">
      <c r="A175" s="826" t="s">
        <v>605</v>
      </c>
      <c r="B175" s="245" t="s">
        <v>67</v>
      </c>
      <c r="C175" s="770">
        <v>973</v>
      </c>
      <c r="D175" s="770">
        <v>801</v>
      </c>
      <c r="E175" s="239" t="s">
        <v>561</v>
      </c>
      <c r="F175" s="781">
        <v>860</v>
      </c>
      <c r="G175" s="769">
        <v>290</v>
      </c>
      <c r="H175" s="534">
        <v>100</v>
      </c>
      <c r="I175" s="539"/>
      <c r="J175" s="987">
        <v>100</v>
      </c>
      <c r="K175" s="871"/>
      <c r="L175" s="539">
        <v>100</v>
      </c>
    </row>
    <row r="176" spans="1:12" s="288" customFormat="1" ht="25.5" customHeight="1">
      <c r="A176" s="828" t="s">
        <v>228</v>
      </c>
      <c r="B176" s="829" t="s">
        <v>664</v>
      </c>
      <c r="C176" s="766">
        <v>973</v>
      </c>
      <c r="D176" s="114" t="s">
        <v>79</v>
      </c>
      <c r="E176" s="768" t="s">
        <v>560</v>
      </c>
      <c r="F176" s="767"/>
      <c r="G176" s="768"/>
      <c r="H176" s="619">
        <f>H178</f>
        <v>5650</v>
      </c>
      <c r="I176" s="713">
        <f>SUM(I178)</f>
        <v>-200</v>
      </c>
      <c r="J176" s="984">
        <f>SUM(H176:I176)</f>
        <v>5450</v>
      </c>
      <c r="K176" s="565"/>
      <c r="L176" s="934">
        <f>SUM(J176:K176)</f>
        <v>5450</v>
      </c>
    </row>
    <row r="177" spans="1:12" s="288" customFormat="1" ht="12.75" customHeight="1">
      <c r="A177" s="292"/>
      <c r="B177" s="289" t="s">
        <v>663</v>
      </c>
      <c r="C177" s="766"/>
      <c r="D177" s="114"/>
      <c r="E177" s="768"/>
      <c r="F177" s="767"/>
      <c r="G177" s="768"/>
      <c r="H177" s="619"/>
      <c r="I177" s="547"/>
      <c r="J177" s="965"/>
      <c r="K177" s="567"/>
      <c r="L177" s="721"/>
    </row>
    <row r="178" spans="1:12" ht="12.75" customHeight="1">
      <c r="A178" s="242" t="s">
        <v>658</v>
      </c>
      <c r="B178" s="807" t="s">
        <v>606</v>
      </c>
      <c r="C178" s="773">
        <v>973</v>
      </c>
      <c r="D178" s="759" t="s">
        <v>79</v>
      </c>
      <c r="E178" s="774" t="s">
        <v>560</v>
      </c>
      <c r="F178" s="771" t="s">
        <v>557</v>
      </c>
      <c r="G178" s="772">
        <v>241</v>
      </c>
      <c r="H178" s="832">
        <v>5650</v>
      </c>
      <c r="I178" s="839">
        <v>-200</v>
      </c>
      <c r="J178" s="992">
        <f>SUM(H178:I178)</f>
        <v>5450</v>
      </c>
      <c r="K178" s="565"/>
      <c r="L178" s="610">
        <f>SUM(J178:K178)</f>
        <v>5450</v>
      </c>
    </row>
    <row r="179" spans="1:12" ht="12" customHeight="1">
      <c r="A179" s="243"/>
      <c r="B179" s="901" t="s">
        <v>607</v>
      </c>
      <c r="C179" s="775"/>
      <c r="D179" s="761"/>
      <c r="E179" s="777"/>
      <c r="F179" s="776"/>
      <c r="G179" s="779"/>
      <c r="H179" s="815"/>
      <c r="I179" s="827"/>
      <c r="J179" s="986"/>
      <c r="K179" s="567"/>
      <c r="L179" s="765"/>
    </row>
    <row r="180" spans="1:12" ht="12" customHeight="1">
      <c r="A180" s="902" t="s">
        <v>659</v>
      </c>
      <c r="B180" s="903" t="s">
        <v>500</v>
      </c>
      <c r="C180" s="904">
        <v>973</v>
      </c>
      <c r="D180" s="1114" t="s">
        <v>79</v>
      </c>
      <c r="E180" s="906" t="s">
        <v>560</v>
      </c>
      <c r="F180" s="905" t="s">
        <v>557</v>
      </c>
      <c r="G180" s="907">
        <v>241</v>
      </c>
      <c r="H180" s="908">
        <v>3080</v>
      </c>
      <c r="I180" s="909"/>
      <c r="J180" s="993">
        <v>3080</v>
      </c>
      <c r="K180" s="910"/>
      <c r="L180" s="839">
        <v>3080</v>
      </c>
    </row>
    <row r="181" spans="1:12" ht="12" customHeight="1">
      <c r="A181" s="902" t="s">
        <v>660</v>
      </c>
      <c r="B181" s="912" t="s">
        <v>622</v>
      </c>
      <c r="C181" s="913">
        <v>973</v>
      </c>
      <c r="D181" s="1115" t="s">
        <v>79</v>
      </c>
      <c r="E181" s="907" t="s">
        <v>560</v>
      </c>
      <c r="F181" s="905" t="s">
        <v>557</v>
      </c>
      <c r="G181" s="906">
        <v>241</v>
      </c>
      <c r="H181" s="908">
        <v>2570</v>
      </c>
      <c r="I181" s="914">
        <v>-200</v>
      </c>
      <c r="J181" s="993">
        <v>2370</v>
      </c>
      <c r="K181" s="915"/>
      <c r="L181" s="839">
        <v>2370</v>
      </c>
    </row>
    <row r="182" spans="1:12" ht="12" customHeight="1">
      <c r="A182" s="243"/>
      <c r="B182" s="916" t="s">
        <v>623</v>
      </c>
      <c r="C182" s="917"/>
      <c r="D182" s="1116"/>
      <c r="E182" s="918"/>
      <c r="F182" s="919"/>
      <c r="G182" s="920"/>
      <c r="H182" s="921"/>
      <c r="I182" s="922"/>
      <c r="J182" s="994"/>
      <c r="K182" s="923"/>
      <c r="L182" s="924"/>
    </row>
    <row r="183" spans="1:12" ht="12" customHeight="1">
      <c r="A183" s="243"/>
      <c r="B183" s="925" t="s">
        <v>624</v>
      </c>
      <c r="C183" s="926"/>
      <c r="D183" s="1117"/>
      <c r="E183" s="927"/>
      <c r="F183" s="928"/>
      <c r="G183" s="929"/>
      <c r="H183" s="930"/>
      <c r="I183" s="931"/>
      <c r="J183" s="995"/>
      <c r="K183" s="932"/>
      <c r="L183" s="933"/>
    </row>
    <row r="184" spans="1:13" ht="13.5" customHeight="1">
      <c r="A184" s="286" t="s">
        <v>161</v>
      </c>
      <c r="B184" s="782" t="s">
        <v>203</v>
      </c>
      <c r="C184" s="101">
        <v>973</v>
      </c>
      <c r="D184" s="439" t="s">
        <v>277</v>
      </c>
      <c r="E184" s="102"/>
      <c r="F184" s="53"/>
      <c r="G184" s="195"/>
      <c r="H184" s="799">
        <f>H185+H194+H201</f>
        <v>9084.300000000001</v>
      </c>
      <c r="I184" s="539">
        <f>I185+I194+I201</f>
        <v>0</v>
      </c>
      <c r="J184" s="955">
        <f>SUM(H184:I184)</f>
        <v>9084.300000000001</v>
      </c>
      <c r="K184" s="874">
        <f>SUM(K187:K190)</f>
        <v>-326.40000000000003</v>
      </c>
      <c r="L184" s="614">
        <f>L185+L194+L201</f>
        <v>8757.900000000001</v>
      </c>
      <c r="M184" s="893"/>
    </row>
    <row r="185" spans="1:12" ht="13.5" customHeight="1">
      <c r="A185" s="238" t="s">
        <v>162</v>
      </c>
      <c r="B185" s="87" t="s">
        <v>501</v>
      </c>
      <c r="C185" s="104">
        <v>973</v>
      </c>
      <c r="D185" s="105" t="s">
        <v>277</v>
      </c>
      <c r="E185" s="107" t="s">
        <v>562</v>
      </c>
      <c r="F185" s="783">
        <v>598</v>
      </c>
      <c r="G185" s="784"/>
      <c r="H185" s="537">
        <f>SUM(H187:H193)</f>
        <v>2573</v>
      </c>
      <c r="I185" s="679">
        <f>SUM(I187:I193)</f>
        <v>0</v>
      </c>
      <c r="J185" s="964">
        <f>SUM(H185:I185)</f>
        <v>2573</v>
      </c>
      <c r="K185" s="875">
        <v>-326.4</v>
      </c>
      <c r="L185" s="855">
        <f>SUM(J185:K185)</f>
        <v>2246.6</v>
      </c>
    </row>
    <row r="186" spans="1:12" ht="13.5" customHeight="1">
      <c r="A186" s="554"/>
      <c r="B186" s="176" t="s">
        <v>661</v>
      </c>
      <c r="C186" s="97"/>
      <c r="D186" s="111"/>
      <c r="E186" s="785"/>
      <c r="F186" s="786"/>
      <c r="G186" s="787"/>
      <c r="H186" s="533"/>
      <c r="I186" s="746"/>
      <c r="J186" s="949"/>
      <c r="K186" s="876"/>
      <c r="L186" s="857"/>
    </row>
    <row r="187" spans="1:12" ht="13.5" customHeight="1">
      <c r="A187" s="867" t="s">
        <v>211</v>
      </c>
      <c r="B187" s="555" t="s">
        <v>181</v>
      </c>
      <c r="C187" s="718">
        <v>973</v>
      </c>
      <c r="D187" s="676" t="s">
        <v>277</v>
      </c>
      <c r="E187" s="107" t="s">
        <v>562</v>
      </c>
      <c r="F187" s="687">
        <v>598</v>
      </c>
      <c r="G187" s="688">
        <v>211</v>
      </c>
      <c r="H187" s="716">
        <v>1845.3</v>
      </c>
      <c r="I187" s="539">
        <v>0</v>
      </c>
      <c r="J187" s="987">
        <f>SUM(H187:I187)</f>
        <v>1845.3</v>
      </c>
      <c r="K187" s="874">
        <v>-234.3</v>
      </c>
      <c r="L187" s="854">
        <f>SUM(J187:K187)</f>
        <v>1611</v>
      </c>
    </row>
    <row r="188" spans="1:12" ht="13.5" customHeight="1">
      <c r="A188" s="788" t="s">
        <v>312</v>
      </c>
      <c r="B188" s="555" t="s">
        <v>563</v>
      </c>
      <c r="C188" s="608">
        <v>973</v>
      </c>
      <c r="D188" s="676" t="s">
        <v>277</v>
      </c>
      <c r="E188" s="107" t="s">
        <v>562</v>
      </c>
      <c r="F188" s="687">
        <v>598</v>
      </c>
      <c r="G188" s="688">
        <v>213</v>
      </c>
      <c r="H188" s="716">
        <v>557.3</v>
      </c>
      <c r="I188" s="539">
        <v>0</v>
      </c>
      <c r="J188" s="951">
        <v>557.3</v>
      </c>
      <c r="K188" s="871">
        <v>-70.8</v>
      </c>
      <c r="L188" s="854">
        <f aca="true" t="shared" si="1" ref="L188:L219">SUM(J188:K188)</f>
        <v>486.49999999999994</v>
      </c>
    </row>
    <row r="189" spans="1:12" ht="13.5" customHeight="1">
      <c r="A189" s="34" t="s">
        <v>313</v>
      </c>
      <c r="B189" s="555" t="s">
        <v>183</v>
      </c>
      <c r="C189" s="608">
        <v>973</v>
      </c>
      <c r="D189" s="676" t="s">
        <v>277</v>
      </c>
      <c r="E189" s="107" t="s">
        <v>562</v>
      </c>
      <c r="F189" s="687">
        <v>598</v>
      </c>
      <c r="G189" s="688">
        <v>221</v>
      </c>
      <c r="H189" s="716">
        <v>6</v>
      </c>
      <c r="I189" s="789">
        <v>0</v>
      </c>
      <c r="J189" s="953">
        <v>2</v>
      </c>
      <c r="K189" s="871">
        <v>0</v>
      </c>
      <c r="L189" s="854">
        <f t="shared" si="1"/>
        <v>2</v>
      </c>
    </row>
    <row r="190" spans="1:12" ht="13.5" customHeight="1">
      <c r="A190" s="34" t="s">
        <v>314</v>
      </c>
      <c r="B190" s="555" t="s">
        <v>180</v>
      </c>
      <c r="C190" s="608">
        <v>973</v>
      </c>
      <c r="D190" s="676" t="s">
        <v>277</v>
      </c>
      <c r="E190" s="107" t="s">
        <v>562</v>
      </c>
      <c r="F190" s="687">
        <v>598</v>
      </c>
      <c r="G190" s="688">
        <v>222</v>
      </c>
      <c r="H190" s="716">
        <v>120</v>
      </c>
      <c r="I190" s="539">
        <v>0</v>
      </c>
      <c r="J190" s="953">
        <f>SUM(H190:I190)</f>
        <v>120</v>
      </c>
      <c r="K190" s="871">
        <v>-21.3</v>
      </c>
      <c r="L190" s="854">
        <f t="shared" si="1"/>
        <v>98.7</v>
      </c>
    </row>
    <row r="191" spans="1:12" ht="13.5" customHeight="1">
      <c r="A191" s="34" t="s">
        <v>315</v>
      </c>
      <c r="B191" s="555" t="s">
        <v>182</v>
      </c>
      <c r="C191" s="608">
        <v>973</v>
      </c>
      <c r="D191" s="676" t="s">
        <v>277</v>
      </c>
      <c r="E191" s="107" t="s">
        <v>562</v>
      </c>
      <c r="F191" s="687">
        <v>598</v>
      </c>
      <c r="G191" s="688">
        <v>226</v>
      </c>
      <c r="H191" s="716">
        <v>4</v>
      </c>
      <c r="I191" s="539">
        <v>0</v>
      </c>
      <c r="J191" s="953">
        <v>8</v>
      </c>
      <c r="K191" s="871"/>
      <c r="L191" s="854">
        <f t="shared" si="1"/>
        <v>8</v>
      </c>
    </row>
    <row r="192" spans="1:12" ht="13.5" customHeight="1">
      <c r="A192" s="34" t="s">
        <v>316</v>
      </c>
      <c r="B192" s="287" t="s">
        <v>68</v>
      </c>
      <c r="C192" s="608">
        <v>973</v>
      </c>
      <c r="D192" s="676" t="s">
        <v>277</v>
      </c>
      <c r="E192" s="107" t="s">
        <v>562</v>
      </c>
      <c r="F192" s="687">
        <v>598</v>
      </c>
      <c r="G192" s="688">
        <v>310</v>
      </c>
      <c r="H192" s="716">
        <v>20.4</v>
      </c>
      <c r="I192" s="541">
        <v>0</v>
      </c>
      <c r="J192" s="953">
        <v>10</v>
      </c>
      <c r="K192" s="871"/>
      <c r="L192" s="854">
        <f t="shared" si="1"/>
        <v>10</v>
      </c>
    </row>
    <row r="193" spans="1:12" ht="13.5" customHeight="1">
      <c r="A193" s="81" t="s">
        <v>317</v>
      </c>
      <c r="B193" s="287" t="s">
        <v>104</v>
      </c>
      <c r="C193" s="718">
        <v>973</v>
      </c>
      <c r="D193" s="676" t="s">
        <v>277</v>
      </c>
      <c r="E193" s="107" t="s">
        <v>562</v>
      </c>
      <c r="F193" s="687">
        <v>598</v>
      </c>
      <c r="G193" s="688">
        <v>340</v>
      </c>
      <c r="H193" s="716">
        <v>20</v>
      </c>
      <c r="I193" s="541">
        <v>0</v>
      </c>
      <c r="J193" s="953">
        <v>30.4</v>
      </c>
      <c r="K193" s="871"/>
      <c r="L193" s="855">
        <f t="shared" si="1"/>
        <v>30.4</v>
      </c>
    </row>
    <row r="194" spans="1:12" s="282" customFormat="1" ht="13.5" customHeight="1">
      <c r="A194" s="206" t="s">
        <v>318</v>
      </c>
      <c r="B194" s="201" t="s">
        <v>217</v>
      </c>
      <c r="C194" s="104">
        <v>973</v>
      </c>
      <c r="D194" s="189">
        <v>1004</v>
      </c>
      <c r="E194" s="106" t="s">
        <v>278</v>
      </c>
      <c r="F194" s="189"/>
      <c r="G194" s="193"/>
      <c r="H194" s="537">
        <v>5481.6</v>
      </c>
      <c r="I194" s="713">
        <v>0</v>
      </c>
      <c r="J194" s="984">
        <f>SUM(H194:I194)</f>
        <v>5481.6</v>
      </c>
      <c r="K194" s="886"/>
      <c r="L194" s="472">
        <f t="shared" si="1"/>
        <v>5481.6</v>
      </c>
    </row>
    <row r="195" spans="1:12" ht="13.5" customHeight="1">
      <c r="A195" s="116"/>
      <c r="B195" s="202" t="s">
        <v>665</v>
      </c>
      <c r="C195" s="108"/>
      <c r="D195" s="55"/>
      <c r="E195" s="96"/>
      <c r="F195" s="55"/>
      <c r="G195" s="194"/>
      <c r="H195" s="778"/>
      <c r="I195" s="713"/>
      <c r="J195" s="950"/>
      <c r="K195" s="563"/>
      <c r="L195" s="868">
        <f t="shared" si="1"/>
        <v>0</v>
      </c>
    </row>
    <row r="196" spans="1:12" ht="13.5" customHeight="1">
      <c r="A196" s="95"/>
      <c r="B196" s="203" t="s">
        <v>666</v>
      </c>
      <c r="C196" s="97"/>
      <c r="D196" s="199"/>
      <c r="E196" s="99"/>
      <c r="F196" s="199"/>
      <c r="G196" s="754"/>
      <c r="H196" s="755"/>
      <c r="I196" s="713"/>
      <c r="J196" s="950"/>
      <c r="K196" s="564"/>
      <c r="L196" s="857">
        <f t="shared" si="1"/>
        <v>0</v>
      </c>
    </row>
    <row r="197" spans="1:12" ht="13.5" customHeight="1">
      <c r="A197" s="100" t="s">
        <v>319</v>
      </c>
      <c r="B197" s="935" t="s">
        <v>501</v>
      </c>
      <c r="C197" s="178">
        <v>973</v>
      </c>
      <c r="D197" s="643">
        <v>1004</v>
      </c>
      <c r="E197" s="668" t="s">
        <v>278</v>
      </c>
      <c r="F197" s="643">
        <v>598</v>
      </c>
      <c r="G197" s="663"/>
      <c r="H197" s="540">
        <v>5481.6</v>
      </c>
      <c r="I197" s="679">
        <v>0</v>
      </c>
      <c r="J197" s="948">
        <f>SUM(H197:I197)</f>
        <v>5481.6</v>
      </c>
      <c r="K197" s="562"/>
      <c r="L197" s="855">
        <f t="shared" si="1"/>
        <v>5481.6</v>
      </c>
    </row>
    <row r="198" spans="1:12" ht="13.5" customHeight="1">
      <c r="A198" s="95"/>
      <c r="B198" s="184" t="s">
        <v>667</v>
      </c>
      <c r="C198" s="499"/>
      <c r="D198" s="643"/>
      <c r="E198" s="668"/>
      <c r="F198" s="643"/>
      <c r="G198" s="668"/>
      <c r="H198" s="757"/>
      <c r="I198" s="713"/>
      <c r="J198" s="950"/>
      <c r="K198" s="563"/>
      <c r="L198" s="868"/>
    </row>
    <row r="199" spans="1:12" ht="13.5" customHeight="1">
      <c r="A199" s="180"/>
      <c r="B199" s="184" t="s">
        <v>668</v>
      </c>
      <c r="C199" s="499"/>
      <c r="D199" s="643"/>
      <c r="E199" s="668"/>
      <c r="F199" s="643"/>
      <c r="G199" s="668"/>
      <c r="H199" s="757"/>
      <c r="I199" s="746"/>
      <c r="J199" s="949"/>
      <c r="K199" s="564"/>
      <c r="L199" s="857"/>
    </row>
    <row r="200" spans="1:12" ht="13.5" customHeight="1">
      <c r="A200" s="95" t="s">
        <v>320</v>
      </c>
      <c r="B200" s="718" t="s">
        <v>204</v>
      </c>
      <c r="C200" s="245">
        <v>973</v>
      </c>
      <c r="D200" s="52">
        <v>1004</v>
      </c>
      <c r="E200" s="52" t="s">
        <v>278</v>
      </c>
      <c r="F200" s="52">
        <v>598</v>
      </c>
      <c r="G200" s="666">
        <v>262</v>
      </c>
      <c r="H200" s="716">
        <v>5481.6</v>
      </c>
      <c r="I200" s="713">
        <v>0</v>
      </c>
      <c r="J200" s="965">
        <f>SUM(H200:I200)</f>
        <v>5481.6</v>
      </c>
      <c r="K200" s="871"/>
      <c r="L200" s="857">
        <f t="shared" si="1"/>
        <v>5481.6</v>
      </c>
    </row>
    <row r="201" spans="1:12" ht="13.5" customHeight="1">
      <c r="A201" s="206" t="s">
        <v>468</v>
      </c>
      <c r="B201" s="936" t="s">
        <v>702</v>
      </c>
      <c r="C201" s="70">
        <v>973</v>
      </c>
      <c r="D201" s="96">
        <v>1004</v>
      </c>
      <c r="E201" s="106" t="s">
        <v>279</v>
      </c>
      <c r="F201" s="96"/>
      <c r="G201" s="194"/>
      <c r="H201" s="799">
        <f>H202</f>
        <v>1029.7</v>
      </c>
      <c r="I201" s="541">
        <f>I202</f>
        <v>0</v>
      </c>
      <c r="J201" s="955">
        <f>SUM(H201:I201)</f>
        <v>1029.7</v>
      </c>
      <c r="K201" s="871"/>
      <c r="L201" s="472">
        <f t="shared" si="1"/>
        <v>1029.7</v>
      </c>
    </row>
    <row r="202" spans="1:12" ht="13.5" customHeight="1">
      <c r="A202" s="549" t="s">
        <v>483</v>
      </c>
      <c r="B202" s="937" t="s">
        <v>501</v>
      </c>
      <c r="C202" s="413">
        <v>973</v>
      </c>
      <c r="D202" s="660">
        <v>1004</v>
      </c>
      <c r="E202" s="659" t="s">
        <v>279</v>
      </c>
      <c r="F202" s="658">
        <v>598</v>
      </c>
      <c r="G202" s="660"/>
      <c r="H202" s="540">
        <f>H205</f>
        <v>1029.7</v>
      </c>
      <c r="I202" s="547">
        <f>I205</f>
        <v>0</v>
      </c>
      <c r="J202" s="965">
        <f>SUM(H202:I202)</f>
        <v>1029.7</v>
      </c>
      <c r="K202" s="562"/>
      <c r="L202" s="855">
        <f t="shared" si="1"/>
        <v>1029.7</v>
      </c>
    </row>
    <row r="203" spans="1:12" ht="13.5" customHeight="1">
      <c r="A203" s="116"/>
      <c r="B203" s="790" t="s">
        <v>669</v>
      </c>
      <c r="C203" s="70"/>
      <c r="D203" s="194"/>
      <c r="E203" s="96"/>
      <c r="F203" s="748"/>
      <c r="G203" s="194"/>
      <c r="H203" s="712"/>
      <c r="I203" s="547"/>
      <c r="J203" s="950"/>
      <c r="K203" s="563"/>
      <c r="L203" s="868"/>
    </row>
    <row r="204" spans="1:12" ht="13.5" customHeight="1">
      <c r="A204" s="122"/>
      <c r="B204" s="791" t="s">
        <v>670</v>
      </c>
      <c r="C204" s="176"/>
      <c r="D204" s="754"/>
      <c r="E204" s="99"/>
      <c r="F204" s="749"/>
      <c r="G204" s="754"/>
      <c r="H204" s="533"/>
      <c r="I204" s="547"/>
      <c r="J204" s="950"/>
      <c r="K204" s="564"/>
      <c r="L204" s="868"/>
    </row>
    <row r="205" spans="1:12" ht="13.5" customHeight="1">
      <c r="A205" s="46" t="s">
        <v>484</v>
      </c>
      <c r="B205" s="246" t="s">
        <v>182</v>
      </c>
      <c r="C205" s="792">
        <v>973</v>
      </c>
      <c r="D205" s="793">
        <v>1004</v>
      </c>
      <c r="E205" s="793" t="s">
        <v>279</v>
      </c>
      <c r="F205" s="793">
        <v>598</v>
      </c>
      <c r="G205" s="751">
        <v>226</v>
      </c>
      <c r="H205" s="609">
        <v>1029.7</v>
      </c>
      <c r="I205" s="541">
        <v>0</v>
      </c>
      <c r="J205" s="987">
        <f>SUM(H205:I205)</f>
        <v>1029.7</v>
      </c>
      <c r="K205" s="938"/>
      <c r="L205" s="855">
        <f t="shared" si="1"/>
        <v>1029.7</v>
      </c>
    </row>
    <row r="206" spans="1:12" ht="13.5" customHeight="1">
      <c r="A206" s="53">
        <v>12</v>
      </c>
      <c r="B206" s="794" t="s">
        <v>135</v>
      </c>
      <c r="C206" s="104">
        <v>973</v>
      </c>
      <c r="D206" s="105" t="s">
        <v>420</v>
      </c>
      <c r="E206" s="659"/>
      <c r="F206" s="644"/>
      <c r="G206" s="193"/>
      <c r="H206" s="537">
        <f>H208</f>
        <v>261</v>
      </c>
      <c r="I206" s="541">
        <f>I208</f>
        <v>0</v>
      </c>
      <c r="J206" s="955">
        <f>J207</f>
        <v>261</v>
      </c>
      <c r="K206" s="938">
        <f>K209</f>
        <v>0</v>
      </c>
      <c r="L206" s="854">
        <f>L207</f>
        <v>261</v>
      </c>
    </row>
    <row r="207" spans="1:12" ht="13.5" customHeight="1">
      <c r="A207" s="94" t="s">
        <v>212</v>
      </c>
      <c r="B207" s="940" t="s">
        <v>485</v>
      </c>
      <c r="C207" s="718">
        <v>973</v>
      </c>
      <c r="D207" s="676" t="s">
        <v>239</v>
      </c>
      <c r="E207" s="666"/>
      <c r="F207" s="52"/>
      <c r="G207" s="102"/>
      <c r="H207" s="799"/>
      <c r="I207" s="541"/>
      <c r="J207" s="953">
        <f>J208</f>
        <v>261</v>
      </c>
      <c r="K207" s="938"/>
      <c r="L207" s="857">
        <f>L208</f>
        <v>261</v>
      </c>
    </row>
    <row r="208" spans="1:12" ht="13.5" customHeight="1">
      <c r="A208" s="864" t="s">
        <v>213</v>
      </c>
      <c r="B208" s="941" t="s">
        <v>564</v>
      </c>
      <c r="C208" s="177">
        <v>973</v>
      </c>
      <c r="D208" s="433" t="s">
        <v>239</v>
      </c>
      <c r="E208" s="659" t="s">
        <v>565</v>
      </c>
      <c r="F208" s="644"/>
      <c r="G208" s="795"/>
      <c r="H208" s="540">
        <f>SUM(H210:H213)</f>
        <v>261</v>
      </c>
      <c r="I208" s="547">
        <f>SUM(I213:I213)</f>
        <v>0</v>
      </c>
      <c r="J208" s="965">
        <f>SUM(H208:I208)</f>
        <v>261</v>
      </c>
      <c r="K208" s="562">
        <f>SUM(K210:K212)</f>
        <v>0</v>
      </c>
      <c r="L208" s="924">
        <f>SUM(L210:L213)</f>
        <v>261</v>
      </c>
    </row>
    <row r="209" spans="1:12" ht="13.5" customHeight="1">
      <c r="A209" s="865"/>
      <c r="B209" s="942" t="s">
        <v>566</v>
      </c>
      <c r="C209" s="244"/>
      <c r="D209" s="185"/>
      <c r="E209" s="643"/>
      <c r="F209" s="668"/>
      <c r="G209" s="643"/>
      <c r="H209" s="540"/>
      <c r="I209" s="547"/>
      <c r="J209" s="950"/>
      <c r="K209" s="564"/>
      <c r="L209" s="857"/>
    </row>
    <row r="210" spans="1:12" ht="13.5" customHeight="1">
      <c r="A210" s="638" t="s">
        <v>608</v>
      </c>
      <c r="B210" s="943" t="s">
        <v>182</v>
      </c>
      <c r="C210" s="177">
        <v>973</v>
      </c>
      <c r="D210" s="397" t="s">
        <v>239</v>
      </c>
      <c r="E210" s="659" t="s">
        <v>565</v>
      </c>
      <c r="F210" s="659">
        <v>240</v>
      </c>
      <c r="G210" s="795">
        <v>226</v>
      </c>
      <c r="H210" s="535">
        <v>100</v>
      </c>
      <c r="I210" s="733">
        <v>0</v>
      </c>
      <c r="J210" s="956">
        <f>SUM(H210:I210)</f>
        <v>100</v>
      </c>
      <c r="K210" s="871">
        <v>-18</v>
      </c>
      <c r="L210" s="939">
        <v>82</v>
      </c>
    </row>
    <row r="211" spans="1:12" ht="13.5" customHeight="1">
      <c r="A211" s="866" t="s">
        <v>626</v>
      </c>
      <c r="B211" s="944" t="s">
        <v>67</v>
      </c>
      <c r="C211" s="770">
        <v>973</v>
      </c>
      <c r="D211" s="695" t="s">
        <v>239</v>
      </c>
      <c r="E211" s="52" t="s">
        <v>565</v>
      </c>
      <c r="F211" s="666">
        <v>860</v>
      </c>
      <c r="G211" s="52">
        <v>290</v>
      </c>
      <c r="H211" s="716"/>
      <c r="I211" s="541"/>
      <c r="J211" s="951"/>
      <c r="K211" s="871">
        <v>10</v>
      </c>
      <c r="L211" s="895">
        <v>10</v>
      </c>
    </row>
    <row r="212" spans="1:12" ht="13.5" customHeight="1">
      <c r="A212" s="866" t="s">
        <v>627</v>
      </c>
      <c r="B212" s="945" t="s">
        <v>104</v>
      </c>
      <c r="C212" s="718">
        <v>973</v>
      </c>
      <c r="D212" s="695" t="s">
        <v>239</v>
      </c>
      <c r="E212" s="52" t="s">
        <v>565</v>
      </c>
      <c r="F212" s="666">
        <v>410</v>
      </c>
      <c r="G212" s="52">
        <v>340</v>
      </c>
      <c r="H212" s="716"/>
      <c r="I212" s="541"/>
      <c r="J212" s="951"/>
      <c r="K212" s="871">
        <v>8</v>
      </c>
      <c r="L212" s="839">
        <v>8</v>
      </c>
    </row>
    <row r="213" spans="1:12" ht="13.5" customHeight="1">
      <c r="A213" s="638" t="s">
        <v>673</v>
      </c>
      <c r="B213" s="461" t="s">
        <v>671</v>
      </c>
      <c r="C213" s="177">
        <v>973</v>
      </c>
      <c r="D213" s="433" t="s">
        <v>239</v>
      </c>
      <c r="E213" s="659" t="s">
        <v>567</v>
      </c>
      <c r="F213" s="433" t="s">
        <v>557</v>
      </c>
      <c r="G213" s="795">
        <v>241</v>
      </c>
      <c r="H213" s="816">
        <v>161</v>
      </c>
      <c r="I213" s="733"/>
      <c r="J213" s="996">
        <v>161</v>
      </c>
      <c r="K213" s="562"/>
      <c r="L213" s="839">
        <f t="shared" si="1"/>
        <v>161</v>
      </c>
    </row>
    <row r="214" spans="1:12" ht="13.5" customHeight="1">
      <c r="A214" s="30"/>
      <c r="B214" s="467" t="s">
        <v>672</v>
      </c>
      <c r="C214" s="244"/>
      <c r="D214" s="678"/>
      <c r="E214" s="139"/>
      <c r="F214" s="678"/>
      <c r="G214" s="796"/>
      <c r="H214" s="833"/>
      <c r="I214" s="708"/>
      <c r="J214" s="997"/>
      <c r="K214" s="564"/>
      <c r="L214" s="939"/>
    </row>
    <row r="215" spans="1:12" ht="13.5" customHeight="1">
      <c r="A215" s="96" t="s">
        <v>163</v>
      </c>
      <c r="B215" s="97" t="s">
        <v>159</v>
      </c>
      <c r="C215" s="97">
        <v>973</v>
      </c>
      <c r="D215" s="622" t="s">
        <v>338</v>
      </c>
      <c r="E215" s="516"/>
      <c r="F215" s="622"/>
      <c r="G215" s="99" t="s">
        <v>7</v>
      </c>
      <c r="H215" s="175">
        <f>H216</f>
        <v>704.4</v>
      </c>
      <c r="I215" s="708">
        <f>I216</f>
        <v>0</v>
      </c>
      <c r="J215" s="998">
        <f>J216</f>
        <v>704.4</v>
      </c>
      <c r="K215" s="871">
        <f>K216</f>
        <v>150</v>
      </c>
      <c r="L215" s="934">
        <f>SUM(J215:K215)</f>
        <v>854.4</v>
      </c>
    </row>
    <row r="216" spans="1:12" ht="13.5" customHeight="1">
      <c r="A216" s="92" t="s">
        <v>164</v>
      </c>
      <c r="B216" s="413" t="s">
        <v>568</v>
      </c>
      <c r="C216" s="178">
        <v>973</v>
      </c>
      <c r="D216" s="185" t="s">
        <v>338</v>
      </c>
      <c r="E216" s="643" t="s">
        <v>86</v>
      </c>
      <c r="F216" s="185"/>
      <c r="G216" s="663"/>
      <c r="H216" s="540">
        <f>SUM(H219)</f>
        <v>704.4</v>
      </c>
      <c r="I216" s="547"/>
      <c r="J216" s="965">
        <f>SUM(H216:I216)</f>
        <v>704.4</v>
      </c>
      <c r="K216" s="562">
        <f>K219</f>
        <v>150</v>
      </c>
      <c r="L216" s="911">
        <f t="shared" si="1"/>
        <v>854.4</v>
      </c>
    </row>
    <row r="217" spans="1:12" ht="13.5" customHeight="1">
      <c r="A217" s="181" t="s">
        <v>7</v>
      </c>
      <c r="B217" s="158" t="s">
        <v>569</v>
      </c>
      <c r="C217" s="178"/>
      <c r="D217" s="185"/>
      <c r="E217" s="643"/>
      <c r="F217" s="185"/>
      <c r="G217" s="663"/>
      <c r="H217" s="540"/>
      <c r="I217" s="547"/>
      <c r="J217" s="950"/>
      <c r="K217" s="563"/>
      <c r="L217" s="868"/>
    </row>
    <row r="218" spans="1:12" ht="13.5" customHeight="1">
      <c r="A218" s="181"/>
      <c r="B218" s="608" t="s">
        <v>200</v>
      </c>
      <c r="C218" s="244"/>
      <c r="D218" s="678"/>
      <c r="E218" s="139"/>
      <c r="F218" s="678"/>
      <c r="G218" s="691"/>
      <c r="H218" s="709"/>
      <c r="I218" s="547"/>
      <c r="J218" s="950"/>
      <c r="K218" s="564"/>
      <c r="L218" s="857"/>
    </row>
    <row r="219" spans="1:12" ht="12.75">
      <c r="A219" s="946" t="s">
        <v>209</v>
      </c>
      <c r="B219" s="756" t="s">
        <v>182</v>
      </c>
      <c r="C219" s="742">
        <v>973</v>
      </c>
      <c r="D219" s="797" t="s">
        <v>338</v>
      </c>
      <c r="E219" s="798" t="s">
        <v>86</v>
      </c>
      <c r="F219" s="797" t="s">
        <v>542</v>
      </c>
      <c r="G219" s="660">
        <v>226</v>
      </c>
      <c r="H219" s="535">
        <f>750-45.6</f>
        <v>704.4</v>
      </c>
      <c r="I219" s="541">
        <v>0</v>
      </c>
      <c r="J219" s="970">
        <v>704.4</v>
      </c>
      <c r="K219" s="871">
        <v>150</v>
      </c>
      <c r="L219" s="939">
        <f t="shared" si="1"/>
        <v>854.4</v>
      </c>
    </row>
    <row r="220" spans="1:12" ht="12.75">
      <c r="A220" s="52"/>
      <c r="B220" s="314" t="s">
        <v>47</v>
      </c>
      <c r="C220" s="323"/>
      <c r="D220" s="53"/>
      <c r="E220" s="53"/>
      <c r="F220" s="439"/>
      <c r="G220" s="195"/>
      <c r="H220" s="799" t="e">
        <f>H15+H42</f>
        <v>#REF!</v>
      </c>
      <c r="I220" s="539">
        <f>I14+I75+I89</f>
        <v>0</v>
      </c>
      <c r="J220" s="978">
        <v>79000</v>
      </c>
      <c r="K220" s="877" t="e">
        <f>K15+K42</f>
        <v>#REF!</v>
      </c>
      <c r="L220" s="614">
        <f>L15+L42</f>
        <v>79000</v>
      </c>
    </row>
    <row r="221" spans="1:12" ht="12.75">
      <c r="A221" s="668"/>
      <c r="B221" s="70"/>
      <c r="C221" s="70"/>
      <c r="D221" s="55"/>
      <c r="E221" s="55"/>
      <c r="F221" s="109"/>
      <c r="G221" s="55"/>
      <c r="H221" s="619"/>
      <c r="I221" s="739"/>
      <c r="J221" s="1118"/>
      <c r="K221" s="1119"/>
      <c r="L221" s="1120"/>
    </row>
    <row r="222" spans="2:10" ht="12.75">
      <c r="B222" s="70"/>
      <c r="C222" s="70"/>
      <c r="D222" s="55"/>
      <c r="E222" s="55"/>
      <c r="F222" s="55"/>
      <c r="G222" s="56"/>
      <c r="H222" s="800"/>
      <c r="I222" s="285"/>
      <c r="J222" s="188"/>
    </row>
    <row r="223" spans="1:12" s="656" customFormat="1" ht="14.25" customHeight="1">
      <c r="A223" s="1039"/>
      <c r="B223" s="1136" t="s">
        <v>727</v>
      </c>
      <c r="C223" s="1136"/>
      <c r="D223" s="1136"/>
      <c r="E223" s="1136"/>
      <c r="F223" s="1136"/>
      <c r="G223" s="1136"/>
      <c r="H223" s="1136"/>
      <c r="I223" s="1136"/>
      <c r="J223" s="1136"/>
      <c r="K223" s="1136"/>
      <c r="L223" s="1136"/>
    </row>
    <row r="224" ht="14.25">
      <c r="H224" s="531"/>
    </row>
  </sheetData>
  <sheetProtection/>
  <mergeCells count="12">
    <mergeCell ref="F11:H11"/>
    <mergeCell ref="A8:J8"/>
    <mergeCell ref="A9:J9"/>
    <mergeCell ref="B10:I10"/>
    <mergeCell ref="C5:L5"/>
    <mergeCell ref="B223:L223"/>
    <mergeCell ref="C7:L7"/>
    <mergeCell ref="C1:L1"/>
    <mergeCell ref="C2:L2"/>
    <mergeCell ref="C3:L3"/>
    <mergeCell ref="C4:L4"/>
    <mergeCell ref="B11:E11"/>
  </mergeCells>
  <printOptions/>
  <pageMargins left="0.56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5"/>
  <sheetViews>
    <sheetView zoomScalePageLayoutView="0" workbookViewId="0" topLeftCell="A1">
      <selection activeCell="E1" sqref="E1:I1"/>
    </sheetView>
  </sheetViews>
  <sheetFormatPr defaultColWidth="9.00390625" defaultRowHeight="12.75"/>
  <cols>
    <col min="1" max="1" width="5.875" style="0" customWidth="1"/>
    <col min="2" max="2" width="50.25390625" style="0" customWidth="1"/>
    <col min="3" max="3" width="4.875" style="62" customWidth="1"/>
    <col min="4" max="4" width="6.00390625" style="0" customWidth="1"/>
    <col min="5" max="5" width="7.125" style="0" customWidth="1"/>
    <col min="6" max="6" width="4.25390625" style="0" customWidth="1"/>
    <col min="7" max="7" width="4.875" style="0" customWidth="1"/>
    <col min="8" max="8" width="7.375" style="0" customWidth="1"/>
    <col min="9" max="9" width="8.625" style="0" customWidth="1"/>
  </cols>
  <sheetData>
    <row r="1" spans="1:9" ht="13.5" customHeight="1">
      <c r="A1" s="62"/>
      <c r="B1" s="1038"/>
      <c r="C1" s="1"/>
      <c r="D1" s="1"/>
      <c r="E1" s="1122" t="s">
        <v>716</v>
      </c>
      <c r="F1" s="1135"/>
      <c r="G1" s="1135"/>
      <c r="H1" s="1135"/>
      <c r="I1" s="1135"/>
    </row>
    <row r="2" spans="1:9" ht="12.75">
      <c r="A2" s="62"/>
      <c r="B2" s="1038"/>
      <c r="C2" s="1"/>
      <c r="D2" s="1"/>
      <c r="E2" s="1122" t="s">
        <v>470</v>
      </c>
      <c r="F2" s="1135"/>
      <c r="G2" s="1135"/>
      <c r="H2" s="1135"/>
      <c r="I2" s="1135"/>
    </row>
    <row r="3" spans="1:9" ht="12.75">
      <c r="A3" s="62"/>
      <c r="B3" s="1038"/>
      <c r="C3" s="1"/>
      <c r="D3" s="1"/>
      <c r="E3" s="1122" t="s">
        <v>706</v>
      </c>
      <c r="F3" s="1135"/>
      <c r="G3" s="1135"/>
      <c r="H3" s="1135"/>
      <c r="I3" s="1135"/>
    </row>
    <row r="4" spans="1:9" ht="12.75">
      <c r="A4" s="62"/>
      <c r="B4" s="1038"/>
      <c r="C4" s="1"/>
      <c r="D4" s="1"/>
      <c r="E4" s="1122" t="s">
        <v>707</v>
      </c>
      <c r="F4" s="1135"/>
      <c r="G4" s="1135"/>
      <c r="H4" s="1135"/>
      <c r="I4" s="1135"/>
    </row>
    <row r="5" spans="1:9" ht="12.75">
      <c r="A5" s="62"/>
      <c r="B5" s="1038"/>
      <c r="C5" s="1"/>
      <c r="D5" s="1"/>
      <c r="E5" s="1122" t="s">
        <v>708</v>
      </c>
      <c r="F5" s="1135"/>
      <c r="G5" s="1135"/>
      <c r="H5" s="1135"/>
      <c r="I5" s="1135"/>
    </row>
    <row r="6" ht="12.75">
      <c r="B6" s="188"/>
    </row>
    <row r="7" ht="12.75">
      <c r="B7" s="188"/>
    </row>
    <row r="8" spans="1:8" ht="18">
      <c r="A8" s="22"/>
      <c r="B8" s="1134" t="s">
        <v>295</v>
      </c>
      <c r="C8" s="1134"/>
      <c r="D8" s="1134"/>
      <c r="E8" s="1134"/>
      <c r="F8" s="1134"/>
      <c r="G8" s="1134"/>
      <c r="H8" s="1134"/>
    </row>
    <row r="9" spans="1:8" ht="18">
      <c r="A9" s="22"/>
      <c r="B9" s="1134" t="s">
        <v>276</v>
      </c>
      <c r="C9" s="1134"/>
      <c r="D9" s="1134"/>
      <c r="E9" s="1134"/>
      <c r="F9" s="1134"/>
      <c r="G9" s="1134"/>
      <c r="H9" s="1134"/>
    </row>
    <row r="10" spans="1:9" ht="18">
      <c r="A10" s="22"/>
      <c r="B10" s="1143" t="s">
        <v>458</v>
      </c>
      <c r="C10" s="1143"/>
      <c r="D10" s="125"/>
      <c r="E10" s="125"/>
      <c r="F10" s="125"/>
      <c r="G10" s="125"/>
      <c r="H10" s="1140"/>
      <c r="I10" s="1140"/>
    </row>
    <row r="11" spans="1:7" ht="12.75">
      <c r="A11" s="22"/>
      <c r="B11" s="24"/>
      <c r="C11" s="24"/>
      <c r="D11" s="25"/>
      <c r="E11" s="26"/>
      <c r="F11" s="26"/>
      <c r="G11" s="26"/>
    </row>
    <row r="12" spans="1:9" ht="12.75">
      <c r="A12" s="324" t="s">
        <v>48</v>
      </c>
      <c r="B12" s="27" t="s">
        <v>49</v>
      </c>
      <c r="C12" s="28" t="s">
        <v>50</v>
      </c>
      <c r="D12" s="29" t="s">
        <v>1</v>
      </c>
      <c r="E12" s="29" t="s">
        <v>51</v>
      </c>
      <c r="F12" s="29" t="s">
        <v>1</v>
      </c>
      <c r="G12" s="324" t="s">
        <v>52</v>
      </c>
      <c r="H12" s="27" t="s">
        <v>2</v>
      </c>
      <c r="I12" s="27" t="s">
        <v>2</v>
      </c>
    </row>
    <row r="13" spans="1:9" ht="12.75">
      <c r="A13" s="325" t="s">
        <v>53</v>
      </c>
      <c r="B13" s="43"/>
      <c r="C13" s="23" t="s">
        <v>54</v>
      </c>
      <c r="D13" s="41" t="s">
        <v>55</v>
      </c>
      <c r="E13" s="41" t="s">
        <v>3</v>
      </c>
      <c r="F13" s="41" t="s">
        <v>56</v>
      </c>
      <c r="G13" s="325"/>
      <c r="H13" s="58" t="s">
        <v>232</v>
      </c>
      <c r="I13" s="58" t="s">
        <v>457</v>
      </c>
    </row>
    <row r="14" spans="1:9" ht="12.75">
      <c r="A14" s="39"/>
      <c r="B14" s="323" t="s">
        <v>233</v>
      </c>
      <c r="C14" s="454"/>
      <c r="D14" s="39"/>
      <c r="E14" s="39"/>
      <c r="F14" s="39"/>
      <c r="G14" s="39"/>
      <c r="H14" s="1023">
        <f>H15+H44-H67</f>
        <v>12787.6</v>
      </c>
      <c r="I14" s="1023">
        <f>I15+I44-I67</f>
        <v>12787.599999999999</v>
      </c>
    </row>
    <row r="15" spans="1:9" ht="12.75">
      <c r="A15" s="39"/>
      <c r="B15" s="326" t="s">
        <v>424</v>
      </c>
      <c r="C15" s="454"/>
      <c r="D15" s="39"/>
      <c r="E15" s="39"/>
      <c r="F15" s="39"/>
      <c r="G15" s="39"/>
      <c r="H15" s="327">
        <f>H16+H24</f>
        <v>4497.6</v>
      </c>
      <c r="I15" s="327">
        <f>I16+I24</f>
        <v>4497.6</v>
      </c>
    </row>
    <row r="16" spans="1:9" ht="12.75">
      <c r="A16" s="103" t="s">
        <v>4</v>
      </c>
      <c r="B16" s="87" t="s">
        <v>109</v>
      </c>
      <c r="C16" s="286">
        <v>887</v>
      </c>
      <c r="D16" s="105" t="s">
        <v>57</v>
      </c>
      <c r="E16" s="106"/>
      <c r="F16" s="105"/>
      <c r="G16" s="107"/>
      <c r="H16" s="328">
        <f>H19</f>
        <v>902.3</v>
      </c>
      <c r="I16" s="328">
        <f>I19</f>
        <v>902.3</v>
      </c>
    </row>
    <row r="17" spans="1:9" ht="12.75">
      <c r="A17" s="329"/>
      <c r="B17" s="70" t="s">
        <v>214</v>
      </c>
      <c r="C17" s="508"/>
      <c r="D17" s="109"/>
      <c r="E17" s="96"/>
      <c r="F17" s="109"/>
      <c r="G17" s="110"/>
      <c r="H17" s="330"/>
      <c r="I17" s="330"/>
    </row>
    <row r="18" spans="1:9" ht="12.75">
      <c r="A18" s="331"/>
      <c r="B18" s="176" t="s">
        <v>131</v>
      </c>
      <c r="C18" s="516"/>
      <c r="D18" s="111"/>
      <c r="E18" s="99"/>
      <c r="F18" s="111"/>
      <c r="G18" s="98"/>
      <c r="H18" s="332"/>
      <c r="I18" s="332"/>
    </row>
    <row r="19" spans="1:9" ht="12.75">
      <c r="A19" s="333" t="s">
        <v>6</v>
      </c>
      <c r="B19" s="70" t="s">
        <v>165</v>
      </c>
      <c r="C19" s="441">
        <v>887</v>
      </c>
      <c r="D19" s="334" t="s">
        <v>57</v>
      </c>
      <c r="E19" s="59" t="s">
        <v>58</v>
      </c>
      <c r="F19" s="334"/>
      <c r="G19" s="335"/>
      <c r="H19" s="330">
        <f>SUM(H22:H23)</f>
        <v>902.3</v>
      </c>
      <c r="I19" s="330">
        <f>SUM(I22:I23)</f>
        <v>902.3</v>
      </c>
    </row>
    <row r="20" spans="1:9" ht="14.25">
      <c r="A20" s="85" t="s">
        <v>110</v>
      </c>
      <c r="B20" s="162" t="s">
        <v>166</v>
      </c>
      <c r="C20" s="27">
        <v>887</v>
      </c>
      <c r="D20" s="337" t="s">
        <v>57</v>
      </c>
      <c r="E20" s="35" t="s">
        <v>58</v>
      </c>
      <c r="F20" s="337" t="s">
        <v>59</v>
      </c>
      <c r="G20" s="334"/>
      <c r="H20" s="1019"/>
      <c r="I20" s="1019"/>
    </row>
    <row r="21" spans="1:9" ht="14.25">
      <c r="A21" s="60"/>
      <c r="B21" s="165" t="s">
        <v>167</v>
      </c>
      <c r="C21" s="450"/>
      <c r="D21" s="338"/>
      <c r="E21" s="339"/>
      <c r="F21" s="338"/>
      <c r="G21" s="340"/>
      <c r="H21" s="332"/>
      <c r="I21" s="332"/>
    </row>
    <row r="22" spans="1:9" ht="14.25">
      <c r="A22" s="342" t="s">
        <v>111</v>
      </c>
      <c r="B22" s="343" t="s">
        <v>181</v>
      </c>
      <c r="C22" s="80">
        <v>887</v>
      </c>
      <c r="D22" s="339" t="s">
        <v>57</v>
      </c>
      <c r="E22" s="338" t="s">
        <v>58</v>
      </c>
      <c r="F22" s="339" t="s">
        <v>59</v>
      </c>
      <c r="G22" s="344" t="s">
        <v>60</v>
      </c>
      <c r="H22" s="1020">
        <v>742.3</v>
      </c>
      <c r="I22" s="1020">
        <v>742.3</v>
      </c>
    </row>
    <row r="23" spans="1:9" ht="14.25">
      <c r="A23" s="325" t="s">
        <v>112</v>
      </c>
      <c r="B23" s="166" t="s">
        <v>179</v>
      </c>
      <c r="C23" s="23">
        <v>887</v>
      </c>
      <c r="D23" s="45" t="s">
        <v>57</v>
      </c>
      <c r="E23" s="337" t="s">
        <v>58</v>
      </c>
      <c r="F23" s="45" t="s">
        <v>59</v>
      </c>
      <c r="G23" s="346" t="s">
        <v>61</v>
      </c>
      <c r="H23" s="1021">
        <v>160</v>
      </c>
      <c r="I23" s="1021">
        <v>160</v>
      </c>
    </row>
    <row r="24" spans="1:9" ht="12.75">
      <c r="A24" s="72" t="s">
        <v>10</v>
      </c>
      <c r="B24" s="104" t="s">
        <v>113</v>
      </c>
      <c r="C24" s="517">
        <v>887</v>
      </c>
      <c r="D24" s="74" t="s">
        <v>62</v>
      </c>
      <c r="E24" s="348"/>
      <c r="F24" s="74"/>
      <c r="G24" s="348"/>
      <c r="H24" s="174">
        <f>H28+H34</f>
        <v>3595.3</v>
      </c>
      <c r="I24" s="174">
        <f>I28+I34</f>
        <v>3595.3</v>
      </c>
    </row>
    <row r="25" spans="1:9" ht="12.75">
      <c r="A25" s="65"/>
      <c r="B25" s="108" t="s">
        <v>114</v>
      </c>
      <c r="C25" s="518"/>
      <c r="D25" s="349"/>
      <c r="E25" s="51"/>
      <c r="F25" s="349"/>
      <c r="G25" s="51"/>
      <c r="H25" s="350"/>
      <c r="I25" s="350"/>
    </row>
    <row r="26" spans="1:9" ht="12.75">
      <c r="A26" s="65"/>
      <c r="B26" s="108" t="s">
        <v>115</v>
      </c>
      <c r="C26" s="518"/>
      <c r="D26" s="349"/>
      <c r="E26" s="51"/>
      <c r="F26" s="349"/>
      <c r="G26" s="51"/>
      <c r="H26" s="350"/>
      <c r="I26" s="350"/>
    </row>
    <row r="27" spans="1:9" ht="12.75">
      <c r="A27" s="65"/>
      <c r="B27" s="108" t="s">
        <v>116</v>
      </c>
      <c r="C27" s="518"/>
      <c r="D27" s="349"/>
      <c r="E27" s="51"/>
      <c r="F27" s="349"/>
      <c r="G27" s="51"/>
      <c r="H27" s="350"/>
      <c r="I27" s="350"/>
    </row>
    <row r="28" spans="1:9" ht="15">
      <c r="A28" s="32" t="s">
        <v>65</v>
      </c>
      <c r="B28" s="351" t="s">
        <v>119</v>
      </c>
      <c r="C28" s="441">
        <v>887</v>
      </c>
      <c r="D28" s="352" t="s">
        <v>62</v>
      </c>
      <c r="E28" s="334" t="s">
        <v>118</v>
      </c>
      <c r="F28" s="352"/>
      <c r="G28" s="334"/>
      <c r="H28" s="353">
        <f>H29</f>
        <v>2606.6</v>
      </c>
      <c r="I28" s="353">
        <f>I29</f>
        <v>2606.6</v>
      </c>
    </row>
    <row r="29" spans="1:9" ht="14.25">
      <c r="A29" s="29" t="s">
        <v>120</v>
      </c>
      <c r="B29" s="162" t="s">
        <v>166</v>
      </c>
      <c r="C29" s="27">
        <v>887</v>
      </c>
      <c r="D29" s="337" t="s">
        <v>62</v>
      </c>
      <c r="E29" s="35" t="s">
        <v>118</v>
      </c>
      <c r="F29" s="337" t="s">
        <v>59</v>
      </c>
      <c r="G29" s="35"/>
      <c r="H29" s="354">
        <f>SUM(H31:H33)</f>
        <v>2606.6</v>
      </c>
      <c r="I29" s="354">
        <f>SUM(I31:I33)</f>
        <v>2606.6</v>
      </c>
    </row>
    <row r="30" spans="1:9" ht="14.25">
      <c r="A30" s="30"/>
      <c r="B30" s="165" t="s">
        <v>167</v>
      </c>
      <c r="C30" s="450"/>
      <c r="D30" s="338"/>
      <c r="E30" s="340"/>
      <c r="F30" s="355"/>
      <c r="G30" s="340"/>
      <c r="H30" s="341"/>
      <c r="I30" s="341"/>
    </row>
    <row r="31" spans="1:9" ht="14.25">
      <c r="A31" s="60" t="s">
        <v>221</v>
      </c>
      <c r="B31" s="343" t="s">
        <v>117</v>
      </c>
      <c r="C31" s="80">
        <v>887</v>
      </c>
      <c r="D31" s="339" t="s">
        <v>62</v>
      </c>
      <c r="E31" s="339" t="s">
        <v>118</v>
      </c>
      <c r="F31" s="339" t="s">
        <v>59</v>
      </c>
      <c r="G31" s="339" t="s">
        <v>60</v>
      </c>
      <c r="H31" s="356">
        <v>1903.9</v>
      </c>
      <c r="I31" s="356">
        <v>1903.9</v>
      </c>
    </row>
    <row r="32" spans="1:9" ht="14.25">
      <c r="A32" s="40" t="s">
        <v>169</v>
      </c>
      <c r="B32" s="166" t="s">
        <v>179</v>
      </c>
      <c r="C32" s="80">
        <v>887</v>
      </c>
      <c r="D32" s="339" t="s">
        <v>62</v>
      </c>
      <c r="E32" s="357" t="s">
        <v>118</v>
      </c>
      <c r="F32" s="357">
        <v>500</v>
      </c>
      <c r="G32" s="357">
        <v>213</v>
      </c>
      <c r="H32" s="358">
        <v>618.3</v>
      </c>
      <c r="I32" s="358">
        <v>618.3</v>
      </c>
    </row>
    <row r="33" spans="1:9" ht="14.25">
      <c r="A33" s="60" t="s">
        <v>170</v>
      </c>
      <c r="B33" s="166" t="s">
        <v>180</v>
      </c>
      <c r="C33" s="80">
        <v>887</v>
      </c>
      <c r="D33" s="359" t="s">
        <v>62</v>
      </c>
      <c r="E33" s="357" t="s">
        <v>118</v>
      </c>
      <c r="F33" s="360">
        <v>500</v>
      </c>
      <c r="G33" s="360">
        <v>222</v>
      </c>
      <c r="H33" s="361">
        <v>84.4</v>
      </c>
      <c r="I33" s="361">
        <v>84.4</v>
      </c>
    </row>
    <row r="34" spans="1:9" ht="12.75">
      <c r="A34" s="82" t="s">
        <v>66</v>
      </c>
      <c r="B34" s="87" t="s">
        <v>274</v>
      </c>
      <c r="C34" s="441">
        <v>887</v>
      </c>
      <c r="D34" s="352" t="s">
        <v>62</v>
      </c>
      <c r="E34" s="362" t="s">
        <v>298</v>
      </c>
      <c r="F34" s="363"/>
      <c r="G34" s="29"/>
      <c r="H34" s="328">
        <f>H36</f>
        <v>988.7</v>
      </c>
      <c r="I34" s="328">
        <f>I36</f>
        <v>988.7</v>
      </c>
    </row>
    <row r="35" spans="1:9" ht="12.75">
      <c r="A35" s="79"/>
      <c r="B35" s="176" t="s">
        <v>275</v>
      </c>
      <c r="C35" s="443"/>
      <c r="D35" s="355"/>
      <c r="E35" s="33"/>
      <c r="F35" s="364"/>
      <c r="G35" s="30"/>
      <c r="H35" s="365"/>
      <c r="I35" s="365"/>
    </row>
    <row r="36" spans="1:9" ht="14.25">
      <c r="A36" s="61" t="s">
        <v>121</v>
      </c>
      <c r="B36" s="162" t="s">
        <v>166</v>
      </c>
      <c r="C36" s="58">
        <v>887</v>
      </c>
      <c r="D36" s="42" t="s">
        <v>62</v>
      </c>
      <c r="E36" s="41" t="s">
        <v>299</v>
      </c>
      <c r="F36" s="57">
        <v>500</v>
      </c>
      <c r="G36" s="41"/>
      <c r="H36" s="366">
        <f>SUM(H38:H41)</f>
        <v>988.7</v>
      </c>
      <c r="I36" s="366">
        <f>SUM(I38:I41)</f>
        <v>988.7</v>
      </c>
    </row>
    <row r="37" spans="1:9" ht="14.25">
      <c r="A37" s="61"/>
      <c r="B37" s="163" t="s">
        <v>167</v>
      </c>
      <c r="C37" s="58"/>
      <c r="D37" s="42"/>
      <c r="E37" s="41"/>
      <c r="F37" s="57"/>
      <c r="G37" s="41"/>
      <c r="H37" s="366"/>
      <c r="I37" s="366"/>
    </row>
    <row r="38" spans="1:9" ht="14.25">
      <c r="A38" s="40" t="s">
        <v>215</v>
      </c>
      <c r="B38" s="166" t="s">
        <v>117</v>
      </c>
      <c r="C38" s="454">
        <v>887</v>
      </c>
      <c r="D38" s="359" t="s">
        <v>62</v>
      </c>
      <c r="E38" s="39" t="s">
        <v>299</v>
      </c>
      <c r="F38" s="359" t="s">
        <v>59</v>
      </c>
      <c r="G38" s="359" t="s">
        <v>60</v>
      </c>
      <c r="H38" s="367">
        <v>615</v>
      </c>
      <c r="I38" s="367">
        <v>615</v>
      </c>
    </row>
    <row r="39" spans="1:9" ht="12.75">
      <c r="A39" s="27" t="s">
        <v>171</v>
      </c>
      <c r="B39" s="499" t="s">
        <v>517</v>
      </c>
      <c r="C39" s="27">
        <v>887</v>
      </c>
      <c r="D39" s="337" t="s">
        <v>62</v>
      </c>
      <c r="E39" s="368" t="s">
        <v>300</v>
      </c>
      <c r="F39" s="369">
        <v>500</v>
      </c>
      <c r="G39" s="368">
        <v>212</v>
      </c>
      <c r="H39" s="370">
        <v>214.1</v>
      </c>
      <c r="I39" s="370">
        <v>214.1</v>
      </c>
    </row>
    <row r="40" spans="1:9" ht="12.75">
      <c r="A40" s="554"/>
      <c r="B40" s="698" t="s">
        <v>518</v>
      </c>
      <c r="C40" s="450"/>
      <c r="D40" s="338"/>
      <c r="E40" s="357"/>
      <c r="F40" s="371"/>
      <c r="G40" s="357"/>
      <c r="H40" s="372"/>
      <c r="I40" s="372"/>
    </row>
    <row r="41" spans="1:9" ht="14.25">
      <c r="A41" s="61" t="s">
        <v>216</v>
      </c>
      <c r="B41" s="164" t="s">
        <v>179</v>
      </c>
      <c r="C41" s="27">
        <v>887</v>
      </c>
      <c r="D41" s="35" t="s">
        <v>62</v>
      </c>
      <c r="E41" s="41" t="s">
        <v>299</v>
      </c>
      <c r="F41" s="35" t="s">
        <v>59</v>
      </c>
      <c r="G41" s="35" t="s">
        <v>61</v>
      </c>
      <c r="H41" s="373">
        <v>159.6</v>
      </c>
      <c r="I41" s="373">
        <v>159.6</v>
      </c>
    </row>
    <row r="42" spans="1:9" ht="12.75">
      <c r="A42" s="374"/>
      <c r="B42" s="318" t="s">
        <v>425</v>
      </c>
      <c r="C42" s="28"/>
      <c r="D42" s="35"/>
      <c r="E42" s="363"/>
      <c r="F42" s="35"/>
      <c r="G42" s="337"/>
      <c r="H42" s="373"/>
      <c r="I42" s="375"/>
    </row>
    <row r="43" spans="1:9" ht="12.75">
      <c r="A43" s="376"/>
      <c r="B43" s="313" t="s">
        <v>426</v>
      </c>
      <c r="C43" s="80"/>
      <c r="D43" s="339"/>
      <c r="E43" s="364"/>
      <c r="F43" s="339"/>
      <c r="G43" s="338"/>
      <c r="H43" s="358"/>
      <c r="I43" s="365"/>
    </row>
    <row r="44" spans="1:9" ht="12.75">
      <c r="A44" s="65" t="s">
        <v>15</v>
      </c>
      <c r="B44" s="70" t="s">
        <v>137</v>
      </c>
      <c r="C44" s="519" t="s">
        <v>151</v>
      </c>
      <c r="D44" s="59" t="s">
        <v>64</v>
      </c>
      <c r="E44" s="377"/>
      <c r="F44" s="75"/>
      <c r="G44" s="377"/>
      <c r="H44" s="378">
        <f>H48+H53</f>
        <v>8360.1</v>
      </c>
      <c r="I44" s="378">
        <f>I48+I53</f>
        <v>8363.199999999999</v>
      </c>
    </row>
    <row r="45" spans="1:9" ht="12.75">
      <c r="A45" s="65"/>
      <c r="B45" s="70" t="s">
        <v>139</v>
      </c>
      <c r="C45" s="58"/>
      <c r="D45" s="42"/>
      <c r="E45" s="377"/>
      <c r="F45" s="75"/>
      <c r="G45" s="377"/>
      <c r="H45" s="379"/>
      <c r="I45" s="379"/>
    </row>
    <row r="46" spans="1:9" ht="12.75">
      <c r="A46" s="65"/>
      <c r="B46" s="70" t="s">
        <v>140</v>
      </c>
      <c r="C46" s="58"/>
      <c r="D46" s="42"/>
      <c r="E46" s="377"/>
      <c r="F46" s="75"/>
      <c r="G46" s="377"/>
      <c r="H46" s="379"/>
      <c r="I46" s="379"/>
    </row>
    <row r="47" spans="1:9" ht="12.75">
      <c r="A47" s="69"/>
      <c r="B47" s="176" t="s">
        <v>138</v>
      </c>
      <c r="C47" s="450"/>
      <c r="D47" s="338"/>
      <c r="E47" s="357"/>
      <c r="F47" s="371"/>
      <c r="G47" s="357"/>
      <c r="H47" s="372"/>
      <c r="I47" s="372"/>
    </row>
    <row r="48" spans="1:9" ht="12.75">
      <c r="A48" s="380" t="s">
        <v>74</v>
      </c>
      <c r="B48" s="108" t="s">
        <v>105</v>
      </c>
      <c r="C48" s="443">
        <v>973</v>
      </c>
      <c r="D48" s="381" t="s">
        <v>64</v>
      </c>
      <c r="E48" s="382" t="s">
        <v>69</v>
      </c>
      <c r="F48" s="382"/>
      <c r="G48" s="381"/>
      <c r="H48" s="383">
        <f>SUM(H51:H52)</f>
        <v>902.3</v>
      </c>
      <c r="I48" s="383">
        <f>SUM(I51:I52)</f>
        <v>902.3</v>
      </c>
    </row>
    <row r="49" spans="1:9" ht="14.25">
      <c r="A49" s="384" t="s">
        <v>172</v>
      </c>
      <c r="B49" s="162" t="s">
        <v>166</v>
      </c>
      <c r="C49" s="27">
        <v>973</v>
      </c>
      <c r="D49" s="337" t="s">
        <v>64</v>
      </c>
      <c r="E49" s="368" t="s">
        <v>69</v>
      </c>
      <c r="F49" s="369">
        <v>500</v>
      </c>
      <c r="G49" s="35"/>
      <c r="H49" s="370">
        <f>SUM(H51:H52)</f>
        <v>902.3</v>
      </c>
      <c r="I49" s="370">
        <f>SUM(I51:I52)</f>
        <v>902.3</v>
      </c>
    </row>
    <row r="50" spans="1:9" ht="14.25">
      <c r="A50" s="385"/>
      <c r="B50" s="165" t="s">
        <v>167</v>
      </c>
      <c r="C50" s="450"/>
      <c r="D50" s="338"/>
      <c r="E50" s="357"/>
      <c r="F50" s="371"/>
      <c r="G50" s="339"/>
      <c r="H50" s="372"/>
      <c r="I50" s="372"/>
    </row>
    <row r="51" spans="1:9" ht="14.25">
      <c r="A51" s="386" t="s">
        <v>173</v>
      </c>
      <c r="B51" s="387" t="s">
        <v>117</v>
      </c>
      <c r="C51" s="80">
        <v>973</v>
      </c>
      <c r="D51" s="339" t="s">
        <v>64</v>
      </c>
      <c r="E51" s="357" t="s">
        <v>69</v>
      </c>
      <c r="F51" s="357">
        <v>500</v>
      </c>
      <c r="G51" s="357">
        <v>211</v>
      </c>
      <c r="H51" s="388">
        <v>742.3</v>
      </c>
      <c r="I51" s="388">
        <v>742.3</v>
      </c>
    </row>
    <row r="52" spans="1:9" ht="14.25">
      <c r="A52" s="36" t="s">
        <v>174</v>
      </c>
      <c r="B52" s="166" t="s">
        <v>179</v>
      </c>
      <c r="C52" s="479">
        <v>973</v>
      </c>
      <c r="D52" s="359" t="s">
        <v>64</v>
      </c>
      <c r="E52" s="360" t="s">
        <v>69</v>
      </c>
      <c r="F52" s="360">
        <v>500</v>
      </c>
      <c r="G52" s="360">
        <v>213</v>
      </c>
      <c r="H52" s="367">
        <v>160</v>
      </c>
      <c r="I52" s="367">
        <v>160</v>
      </c>
    </row>
    <row r="53" spans="1:9" ht="15">
      <c r="A53" s="44" t="s">
        <v>175</v>
      </c>
      <c r="B53" s="389" t="s">
        <v>119</v>
      </c>
      <c r="C53" s="520">
        <v>973</v>
      </c>
      <c r="D53" s="381" t="s">
        <v>64</v>
      </c>
      <c r="E53" s="1053" t="s">
        <v>280</v>
      </c>
      <c r="F53" s="44"/>
      <c r="G53" s="44"/>
      <c r="H53" s="390">
        <f>H54+H67</f>
        <v>7457.8</v>
      </c>
      <c r="I53" s="390">
        <f>I54+I67</f>
        <v>7460.9</v>
      </c>
    </row>
    <row r="54" spans="1:9" ht="14.25">
      <c r="A54" s="29" t="s">
        <v>176</v>
      </c>
      <c r="B54" s="162" t="s">
        <v>166</v>
      </c>
      <c r="C54" s="441">
        <v>973</v>
      </c>
      <c r="D54" s="352" t="s">
        <v>64</v>
      </c>
      <c r="E54" s="1053" t="s">
        <v>280</v>
      </c>
      <c r="F54" s="391">
        <v>500</v>
      </c>
      <c r="G54" s="32"/>
      <c r="H54" s="353">
        <f>SUM(H56:H66)</f>
        <v>7387.7</v>
      </c>
      <c r="I54" s="353">
        <f>SUM(I56:I66)</f>
        <v>7387.7</v>
      </c>
    </row>
    <row r="55" spans="1:9" ht="14.25">
      <c r="A55" s="30"/>
      <c r="B55" s="165" t="s">
        <v>167</v>
      </c>
      <c r="C55" s="450"/>
      <c r="D55" s="355"/>
      <c r="E55" s="340"/>
      <c r="F55" s="392"/>
      <c r="G55" s="33"/>
      <c r="H55" s="393"/>
      <c r="I55" s="393"/>
    </row>
    <row r="56" spans="1:9" ht="14.25">
      <c r="A56" s="84" t="s">
        <v>177</v>
      </c>
      <c r="B56" s="343" t="s">
        <v>181</v>
      </c>
      <c r="C56" s="80">
        <v>973</v>
      </c>
      <c r="D56" s="339" t="s">
        <v>64</v>
      </c>
      <c r="E56" s="357" t="s">
        <v>280</v>
      </c>
      <c r="F56" s="357">
        <v>500</v>
      </c>
      <c r="G56" s="357">
        <v>211</v>
      </c>
      <c r="H56" s="345">
        <v>3977.8</v>
      </c>
      <c r="I56" s="345">
        <v>3977.8</v>
      </c>
    </row>
    <row r="57" spans="1:9" ht="14.25">
      <c r="A57" s="37" t="s">
        <v>178</v>
      </c>
      <c r="B57" s="166" t="s">
        <v>179</v>
      </c>
      <c r="C57" s="80">
        <v>973</v>
      </c>
      <c r="D57" s="359" t="s">
        <v>64</v>
      </c>
      <c r="E57" s="360" t="str">
        <f aca="true" t="shared" si="0" ref="E57:E66">E56</f>
        <v>002 06 01</v>
      </c>
      <c r="F57" s="360">
        <v>500</v>
      </c>
      <c r="G57" s="360">
        <v>213</v>
      </c>
      <c r="H57" s="367">
        <v>1301</v>
      </c>
      <c r="I57" s="367">
        <v>1301</v>
      </c>
    </row>
    <row r="58" spans="1:9" ht="14.25">
      <c r="A58" s="34" t="s">
        <v>281</v>
      </c>
      <c r="B58" s="166" t="s">
        <v>183</v>
      </c>
      <c r="C58" s="80">
        <v>973</v>
      </c>
      <c r="D58" s="359" t="s">
        <v>64</v>
      </c>
      <c r="E58" s="360" t="str">
        <f t="shared" si="0"/>
        <v>002 06 01</v>
      </c>
      <c r="F58" s="360">
        <v>500</v>
      </c>
      <c r="G58" s="360">
        <v>221</v>
      </c>
      <c r="H58" s="367">
        <v>105.5</v>
      </c>
      <c r="I58" s="367">
        <v>105.5</v>
      </c>
    </row>
    <row r="59" spans="1:9" ht="14.25">
      <c r="A59" s="36" t="s">
        <v>282</v>
      </c>
      <c r="B59" s="164" t="s">
        <v>184</v>
      </c>
      <c r="C59" s="80">
        <v>973</v>
      </c>
      <c r="D59" s="337" t="s">
        <v>64</v>
      </c>
      <c r="E59" s="360" t="str">
        <f t="shared" si="0"/>
        <v>002 06 01</v>
      </c>
      <c r="F59" s="360">
        <v>500</v>
      </c>
      <c r="G59" s="360">
        <v>222</v>
      </c>
      <c r="H59" s="367">
        <v>105.5</v>
      </c>
      <c r="I59" s="367">
        <v>105.5</v>
      </c>
    </row>
    <row r="60" spans="1:9" ht="14.25">
      <c r="A60" s="394" t="s">
        <v>283</v>
      </c>
      <c r="B60" s="166" t="s">
        <v>180</v>
      </c>
      <c r="C60" s="80">
        <v>973</v>
      </c>
      <c r="D60" s="337" t="s">
        <v>64</v>
      </c>
      <c r="E60" s="360" t="str">
        <f t="shared" si="0"/>
        <v>002 06 01</v>
      </c>
      <c r="F60" s="360">
        <v>500</v>
      </c>
      <c r="G60" s="360">
        <v>222</v>
      </c>
      <c r="H60" s="367">
        <v>105.5</v>
      </c>
      <c r="I60" s="367">
        <v>105.5</v>
      </c>
    </row>
    <row r="61" spans="1:9" ht="14.25">
      <c r="A61" s="36" t="s">
        <v>284</v>
      </c>
      <c r="B61" s="166" t="s">
        <v>185</v>
      </c>
      <c r="C61" s="80">
        <v>973</v>
      </c>
      <c r="D61" s="359" t="s">
        <v>64</v>
      </c>
      <c r="E61" s="360" t="str">
        <f t="shared" si="0"/>
        <v>002 06 01</v>
      </c>
      <c r="F61" s="360">
        <v>500</v>
      </c>
      <c r="G61" s="360">
        <v>223</v>
      </c>
      <c r="H61" s="367">
        <v>211</v>
      </c>
      <c r="I61" s="367">
        <v>211</v>
      </c>
    </row>
    <row r="62" spans="1:9" ht="14.25">
      <c r="A62" s="38" t="s">
        <v>285</v>
      </c>
      <c r="B62" s="166" t="s">
        <v>186</v>
      </c>
      <c r="C62" s="80">
        <v>973</v>
      </c>
      <c r="D62" s="359" t="s">
        <v>64</v>
      </c>
      <c r="E62" s="360" t="str">
        <f t="shared" si="0"/>
        <v>002 06 01</v>
      </c>
      <c r="F62" s="360">
        <v>500</v>
      </c>
      <c r="G62" s="360">
        <v>225</v>
      </c>
      <c r="H62" s="367">
        <v>316.5</v>
      </c>
      <c r="I62" s="367">
        <v>316.5</v>
      </c>
    </row>
    <row r="63" spans="1:9" ht="14.25">
      <c r="A63" s="38" t="s">
        <v>286</v>
      </c>
      <c r="B63" s="166" t="s">
        <v>182</v>
      </c>
      <c r="C63" s="80">
        <v>973</v>
      </c>
      <c r="D63" s="359" t="s">
        <v>64</v>
      </c>
      <c r="E63" s="360" t="str">
        <f t="shared" si="0"/>
        <v>002 06 01</v>
      </c>
      <c r="F63" s="360">
        <v>500</v>
      </c>
      <c r="G63" s="360">
        <v>226</v>
      </c>
      <c r="H63" s="367">
        <v>420.9</v>
      </c>
      <c r="I63" s="367">
        <v>420.9</v>
      </c>
    </row>
    <row r="64" spans="1:9" ht="14.25">
      <c r="A64" s="395" t="s">
        <v>287</v>
      </c>
      <c r="B64" s="164" t="s">
        <v>67</v>
      </c>
      <c r="C64" s="480">
        <v>973</v>
      </c>
      <c r="D64" s="359" t="s">
        <v>64</v>
      </c>
      <c r="E64" s="360" t="str">
        <f t="shared" si="0"/>
        <v>002 06 01</v>
      </c>
      <c r="F64" s="360">
        <v>500</v>
      </c>
      <c r="G64" s="360">
        <v>290</v>
      </c>
      <c r="H64" s="367">
        <v>316.5</v>
      </c>
      <c r="I64" s="367">
        <v>316.5</v>
      </c>
    </row>
    <row r="65" spans="1:9" ht="14.25">
      <c r="A65" s="616" t="s">
        <v>502</v>
      </c>
      <c r="B65" s="164" t="s">
        <v>68</v>
      </c>
      <c r="C65" s="80">
        <v>973</v>
      </c>
      <c r="D65" s="35" t="s">
        <v>64</v>
      </c>
      <c r="E65" s="360" t="str">
        <f t="shared" si="0"/>
        <v>002 06 01</v>
      </c>
      <c r="F65" s="360">
        <v>500</v>
      </c>
      <c r="G65" s="360">
        <v>310</v>
      </c>
      <c r="H65" s="367">
        <v>211</v>
      </c>
      <c r="I65" s="367">
        <v>211</v>
      </c>
    </row>
    <row r="66" spans="1:9" ht="14.25">
      <c r="A66" s="617" t="s">
        <v>288</v>
      </c>
      <c r="B66" s="166" t="s">
        <v>104</v>
      </c>
      <c r="C66" s="80">
        <v>973</v>
      </c>
      <c r="D66" s="35" t="s">
        <v>64</v>
      </c>
      <c r="E66" s="360" t="str">
        <f t="shared" si="0"/>
        <v>002 06 01</v>
      </c>
      <c r="F66" s="360">
        <v>500</v>
      </c>
      <c r="G66" s="360">
        <v>340</v>
      </c>
      <c r="H66" s="367">
        <v>316.5</v>
      </c>
      <c r="I66" s="367">
        <v>316.5</v>
      </c>
    </row>
    <row r="67" spans="1:9" ht="12.75">
      <c r="A67" s="396" t="s">
        <v>311</v>
      </c>
      <c r="B67" s="300" t="s">
        <v>240</v>
      </c>
      <c r="C67" s="179">
        <v>973</v>
      </c>
      <c r="D67" s="397" t="s">
        <v>64</v>
      </c>
      <c r="E67" s="337" t="s">
        <v>289</v>
      </c>
      <c r="F67" s="368">
        <v>598</v>
      </c>
      <c r="G67" s="369">
        <v>290</v>
      </c>
      <c r="H67" s="398">
        <v>70.1</v>
      </c>
      <c r="I67" s="398">
        <v>73.2</v>
      </c>
    </row>
    <row r="68" spans="1:9" ht="12.75">
      <c r="A68" s="399"/>
      <c r="B68" s="296" t="s">
        <v>242</v>
      </c>
      <c r="C68" s="521"/>
      <c r="D68" s="400"/>
      <c r="E68" s="42"/>
      <c r="F68" s="377"/>
      <c r="G68" s="75"/>
      <c r="H68" s="401"/>
      <c r="I68" s="401"/>
    </row>
    <row r="69" spans="1:9" ht="12.75">
      <c r="A69" s="399"/>
      <c r="B69" s="296" t="s">
        <v>243</v>
      </c>
      <c r="C69" s="521"/>
      <c r="D69" s="400"/>
      <c r="E69" s="42"/>
      <c r="F69" s="377"/>
      <c r="G69" s="75"/>
      <c r="H69" s="401"/>
      <c r="I69" s="401"/>
    </row>
    <row r="70" spans="1:9" ht="12.75">
      <c r="A70" s="402"/>
      <c r="B70" s="97" t="s">
        <v>241</v>
      </c>
      <c r="C70" s="522"/>
      <c r="D70" s="403"/>
      <c r="E70" s="338"/>
      <c r="F70" s="357"/>
      <c r="G70" s="371"/>
      <c r="H70" s="388"/>
      <c r="I70" s="388"/>
    </row>
    <row r="71" spans="1:9" ht="12.75">
      <c r="A71" s="404" t="s">
        <v>17</v>
      </c>
      <c r="B71" s="405" t="s">
        <v>190</v>
      </c>
      <c r="C71" s="446">
        <v>973</v>
      </c>
      <c r="D71" s="406" t="s">
        <v>235</v>
      </c>
      <c r="E71" s="406"/>
      <c r="F71" s="407"/>
      <c r="G71" s="408"/>
      <c r="H71" s="409">
        <f>H72</f>
        <v>2434.2</v>
      </c>
      <c r="I71" s="409">
        <f>I72</f>
        <v>2255.9</v>
      </c>
    </row>
    <row r="72" spans="1:9" ht="12.75">
      <c r="A72" s="410" t="s">
        <v>18</v>
      </c>
      <c r="B72" s="323" t="s">
        <v>191</v>
      </c>
      <c r="C72" s="523">
        <v>973</v>
      </c>
      <c r="D72" s="406" t="s">
        <v>235</v>
      </c>
      <c r="E72" s="406" t="s">
        <v>192</v>
      </c>
      <c r="F72" s="406"/>
      <c r="G72" s="407"/>
      <c r="H72" s="409">
        <f>H73</f>
        <v>2434.2</v>
      </c>
      <c r="I72" s="409">
        <f>I73</f>
        <v>2255.9</v>
      </c>
    </row>
    <row r="73" spans="1:9" ht="14.25">
      <c r="A73" s="40" t="s">
        <v>291</v>
      </c>
      <c r="B73" s="162" t="s">
        <v>67</v>
      </c>
      <c r="C73" s="524" t="s">
        <v>151</v>
      </c>
      <c r="D73" s="359" t="s">
        <v>235</v>
      </c>
      <c r="E73" s="359" t="s">
        <v>192</v>
      </c>
      <c r="F73" s="411" t="s">
        <v>70</v>
      </c>
      <c r="G73" s="35" t="s">
        <v>224</v>
      </c>
      <c r="H73" s="370">
        <v>2434.2</v>
      </c>
      <c r="I73" s="370">
        <v>2255.9</v>
      </c>
    </row>
    <row r="74" spans="1:9" ht="12.75">
      <c r="A74" s="1054" t="s">
        <v>23</v>
      </c>
      <c r="B74" s="87" t="s">
        <v>193</v>
      </c>
      <c r="C74" s="1055" t="s">
        <v>151</v>
      </c>
      <c r="D74" s="1056" t="s">
        <v>234</v>
      </c>
      <c r="E74" s="1055"/>
      <c r="F74" s="1057"/>
      <c r="G74" s="1055"/>
      <c r="H74" s="412">
        <f>H75+H82+H88</f>
        <v>2627.4</v>
      </c>
      <c r="I74" s="412">
        <f>I75+I82+I88</f>
        <v>4766.4</v>
      </c>
    </row>
    <row r="75" spans="1:9" ht="15">
      <c r="A75" s="1058" t="s">
        <v>26</v>
      </c>
      <c r="B75" s="177" t="s">
        <v>408</v>
      </c>
      <c r="C75" s="462" t="s">
        <v>151</v>
      </c>
      <c r="D75" s="47" t="s">
        <v>234</v>
      </c>
      <c r="E75" s="462" t="s">
        <v>410</v>
      </c>
      <c r="F75" s="112"/>
      <c r="G75" s="462"/>
      <c r="H75" s="621">
        <f>H77</f>
        <v>107.1</v>
      </c>
      <c r="I75" s="412">
        <f>I77</f>
        <v>107.1</v>
      </c>
    </row>
    <row r="76" spans="1:9" ht="15">
      <c r="A76" s="1059"/>
      <c r="B76" s="178" t="s">
        <v>409</v>
      </c>
      <c r="C76" s="1060"/>
      <c r="D76" s="519"/>
      <c r="E76" s="114"/>
      <c r="F76" s="1061"/>
      <c r="G76" s="114"/>
      <c r="H76" s="1062"/>
      <c r="I76" s="378"/>
    </row>
    <row r="77" spans="1:9" ht="12.75">
      <c r="A77" s="1063" t="s">
        <v>411</v>
      </c>
      <c r="B77" s="413" t="s">
        <v>412</v>
      </c>
      <c r="C77" s="47" t="s">
        <v>151</v>
      </c>
      <c r="D77" s="462" t="s">
        <v>234</v>
      </c>
      <c r="E77" s="47" t="s">
        <v>321</v>
      </c>
      <c r="F77" s="1064"/>
      <c r="G77" s="47"/>
      <c r="H77" s="1065">
        <v>107.1</v>
      </c>
      <c r="I77" s="174">
        <v>107.1</v>
      </c>
    </row>
    <row r="78" spans="1:9" ht="15">
      <c r="A78" s="1066"/>
      <c r="B78" s="158" t="s">
        <v>413</v>
      </c>
      <c r="C78" s="1067"/>
      <c r="D78" s="114"/>
      <c r="E78" s="1067"/>
      <c r="F78" s="197"/>
      <c r="G78" s="1067"/>
      <c r="H78" s="618"/>
      <c r="I78" s="500"/>
    </row>
    <row r="79" spans="1:9" ht="15">
      <c r="A79" s="1068"/>
      <c r="B79" s="608" t="s">
        <v>414</v>
      </c>
      <c r="C79" s="622"/>
      <c r="D79" s="1069"/>
      <c r="E79" s="622"/>
      <c r="F79" s="1070"/>
      <c r="G79" s="622"/>
      <c r="H79" s="620"/>
      <c r="I79" s="175"/>
    </row>
    <row r="80" spans="1:9" ht="14.25">
      <c r="A80" s="1071" t="s">
        <v>476</v>
      </c>
      <c r="B80" s="88" t="s">
        <v>348</v>
      </c>
      <c r="C80" s="47" t="s">
        <v>151</v>
      </c>
      <c r="D80" s="462" t="s">
        <v>234</v>
      </c>
      <c r="E80" s="47" t="s">
        <v>321</v>
      </c>
      <c r="F80" s="1064" t="s">
        <v>59</v>
      </c>
      <c r="G80" s="1072"/>
      <c r="H80" s="1073">
        <f>H81</f>
        <v>107.1</v>
      </c>
      <c r="I80" s="1074">
        <f>I81</f>
        <v>107.1</v>
      </c>
    </row>
    <row r="81" spans="1:9" ht="14.25">
      <c r="A81" s="1075" t="s">
        <v>477</v>
      </c>
      <c r="B81" s="164" t="s">
        <v>182</v>
      </c>
      <c r="C81" s="454">
        <v>973</v>
      </c>
      <c r="D81" s="453" t="s">
        <v>234</v>
      </c>
      <c r="E81" s="453" t="s">
        <v>321</v>
      </c>
      <c r="F81" s="1076" t="s">
        <v>59</v>
      </c>
      <c r="G81" s="47" t="s">
        <v>335</v>
      </c>
      <c r="H81" s="1077">
        <v>107.1</v>
      </c>
      <c r="I81" s="623">
        <v>107.1</v>
      </c>
    </row>
    <row r="82" spans="1:9" ht="15">
      <c r="A82" s="1078" t="s">
        <v>415</v>
      </c>
      <c r="B82" s="87" t="s">
        <v>471</v>
      </c>
      <c r="C82" s="1079">
        <v>973</v>
      </c>
      <c r="D82" s="1060" t="s">
        <v>234</v>
      </c>
      <c r="E82" s="471" t="s">
        <v>122</v>
      </c>
      <c r="F82" s="1057"/>
      <c r="G82" s="1055"/>
      <c r="H82" s="1080">
        <f>H84</f>
        <v>489.3</v>
      </c>
      <c r="I82" s="174">
        <f>I84</f>
        <v>489.3</v>
      </c>
    </row>
    <row r="83" spans="1:9" ht="15">
      <c r="A83" s="1081"/>
      <c r="B83" s="176" t="s">
        <v>472</v>
      </c>
      <c r="C83" s="622"/>
      <c r="D83" s="1069"/>
      <c r="E83" s="622"/>
      <c r="F83" s="1070"/>
      <c r="G83" s="622"/>
      <c r="H83" s="620"/>
      <c r="I83" s="175"/>
    </row>
    <row r="84" spans="1:9" ht="12.75">
      <c r="A84" s="519" t="s">
        <v>416</v>
      </c>
      <c r="B84" s="186" t="s">
        <v>505</v>
      </c>
      <c r="C84" s="1082">
        <v>973</v>
      </c>
      <c r="D84" s="73" t="s">
        <v>234</v>
      </c>
      <c r="E84" s="58" t="s">
        <v>122</v>
      </c>
      <c r="F84" s="73" t="s">
        <v>419</v>
      </c>
      <c r="G84" s="58"/>
      <c r="H84" s="379">
        <f>SUM(H85:H87)</f>
        <v>489.3</v>
      </c>
      <c r="I84" s="379">
        <v>489.3</v>
      </c>
    </row>
    <row r="85" spans="1:9" ht="14.25">
      <c r="A85" s="27" t="s">
        <v>417</v>
      </c>
      <c r="B85" s="162" t="s">
        <v>503</v>
      </c>
      <c r="C85" s="27">
        <v>973</v>
      </c>
      <c r="D85" s="462" t="s">
        <v>234</v>
      </c>
      <c r="E85" s="27" t="s">
        <v>122</v>
      </c>
      <c r="F85" s="462" t="s">
        <v>419</v>
      </c>
      <c r="G85" s="27">
        <v>242</v>
      </c>
      <c r="H85" s="1083">
        <v>429.3</v>
      </c>
      <c r="I85" s="416">
        <v>429.3</v>
      </c>
    </row>
    <row r="86" spans="1:9" ht="14.25">
      <c r="A86" s="450"/>
      <c r="B86" s="165" t="s">
        <v>504</v>
      </c>
      <c r="C86" s="450"/>
      <c r="D86" s="468"/>
      <c r="E86" s="450"/>
      <c r="F86" s="468"/>
      <c r="G86" s="450"/>
      <c r="H86" s="1084"/>
      <c r="I86" s="388"/>
    </row>
    <row r="87" spans="1:9" ht="12.75">
      <c r="A87" s="454" t="s">
        <v>418</v>
      </c>
      <c r="B87" s="245" t="s">
        <v>494</v>
      </c>
      <c r="C87" s="454">
        <v>973</v>
      </c>
      <c r="D87" s="453" t="s">
        <v>234</v>
      </c>
      <c r="E87" s="454" t="s">
        <v>122</v>
      </c>
      <c r="F87" s="453" t="s">
        <v>419</v>
      </c>
      <c r="G87" s="454">
        <v>242</v>
      </c>
      <c r="H87" s="367">
        <v>60</v>
      </c>
      <c r="I87" s="367">
        <v>60</v>
      </c>
    </row>
    <row r="88" spans="1:11" ht="12.75">
      <c r="A88" s="528" t="s">
        <v>31</v>
      </c>
      <c r="B88" s="323" t="s">
        <v>685</v>
      </c>
      <c r="C88" s="528">
        <v>973</v>
      </c>
      <c r="D88" s="1072" t="s">
        <v>234</v>
      </c>
      <c r="E88" s="528" t="s">
        <v>686</v>
      </c>
      <c r="F88" s="1072" t="s">
        <v>687</v>
      </c>
      <c r="G88" s="528"/>
      <c r="H88" s="423">
        <v>2031</v>
      </c>
      <c r="I88" s="423">
        <v>4170</v>
      </c>
      <c r="J88" s="91"/>
      <c r="K88" s="91"/>
    </row>
    <row r="89" spans="1:9" ht="12.75">
      <c r="A89" s="82" t="s">
        <v>32</v>
      </c>
      <c r="B89" s="87" t="s">
        <v>194</v>
      </c>
      <c r="C89" s="441">
        <v>973</v>
      </c>
      <c r="D89" s="352" t="s">
        <v>71</v>
      </c>
      <c r="E89" s="32"/>
      <c r="F89" s="352"/>
      <c r="G89" s="334"/>
      <c r="H89" s="414">
        <f>H92</f>
        <v>513.8</v>
      </c>
      <c r="I89" s="414">
        <f>I92</f>
        <v>513.8</v>
      </c>
    </row>
    <row r="90" spans="1:9" ht="12.75">
      <c r="A90" s="86"/>
      <c r="B90" s="70" t="s">
        <v>195</v>
      </c>
      <c r="C90" s="471"/>
      <c r="D90" s="59"/>
      <c r="E90" s="44"/>
      <c r="F90" s="59"/>
      <c r="G90" s="381"/>
      <c r="H90" s="415"/>
      <c r="I90" s="415"/>
    </row>
    <row r="91" spans="1:9" ht="12.75">
      <c r="A91" s="86"/>
      <c r="B91" s="70" t="s">
        <v>196</v>
      </c>
      <c r="C91" s="471"/>
      <c r="D91" s="59"/>
      <c r="E91" s="44"/>
      <c r="F91" s="59"/>
      <c r="G91" s="381"/>
      <c r="H91" s="415"/>
      <c r="I91" s="415"/>
    </row>
    <row r="92" spans="1:9" ht="14.25">
      <c r="A92" s="85" t="s">
        <v>34</v>
      </c>
      <c r="B92" s="162" t="s">
        <v>322</v>
      </c>
      <c r="C92" s="27">
        <v>973</v>
      </c>
      <c r="D92" s="337" t="s">
        <v>71</v>
      </c>
      <c r="E92" s="29" t="s">
        <v>325</v>
      </c>
      <c r="F92" s="29"/>
      <c r="G92" s="29"/>
      <c r="H92" s="370">
        <v>513.8</v>
      </c>
      <c r="I92" s="370">
        <f>I95</f>
        <v>513.8</v>
      </c>
    </row>
    <row r="93" spans="1:9" ht="14.25">
      <c r="A93" s="61"/>
      <c r="B93" s="163" t="s">
        <v>323</v>
      </c>
      <c r="C93" s="58"/>
      <c r="D93" s="42"/>
      <c r="E93" s="41"/>
      <c r="F93" s="45"/>
      <c r="G93" s="45"/>
      <c r="H93" s="379"/>
      <c r="I93" s="379"/>
    </row>
    <row r="94" spans="1:9" ht="14.25">
      <c r="A94" s="41"/>
      <c r="B94" s="163" t="s">
        <v>324</v>
      </c>
      <c r="C94" s="58"/>
      <c r="D94" s="42"/>
      <c r="E94" s="41"/>
      <c r="F94" s="30"/>
      <c r="G94" s="41"/>
      <c r="H94" s="379"/>
      <c r="I94" s="379"/>
    </row>
    <row r="95" spans="1:9" ht="14.25">
      <c r="A95" s="29" t="s">
        <v>292</v>
      </c>
      <c r="B95" s="162" t="s">
        <v>166</v>
      </c>
      <c r="C95" s="27">
        <v>973</v>
      </c>
      <c r="D95" s="337" t="s">
        <v>71</v>
      </c>
      <c r="E95" s="29" t="s">
        <v>325</v>
      </c>
      <c r="F95" s="363">
        <v>500</v>
      </c>
      <c r="G95" s="324"/>
      <c r="H95" s="416">
        <v>513.8</v>
      </c>
      <c r="I95" s="416">
        <f>I97</f>
        <v>513.8</v>
      </c>
    </row>
    <row r="96" spans="1:9" ht="14.25">
      <c r="A96" s="30"/>
      <c r="B96" s="165" t="s">
        <v>167</v>
      </c>
      <c r="C96" s="450"/>
      <c r="D96" s="338"/>
      <c r="E96" s="30"/>
      <c r="F96" s="364"/>
      <c r="G96" s="342"/>
      <c r="H96" s="388"/>
      <c r="I96" s="388"/>
    </row>
    <row r="97" spans="1:9" ht="14.25">
      <c r="A97" s="29" t="s">
        <v>293</v>
      </c>
      <c r="B97" s="164" t="s">
        <v>182</v>
      </c>
      <c r="C97" s="475">
        <v>973</v>
      </c>
      <c r="D97" s="337" t="s">
        <v>71</v>
      </c>
      <c r="E97" s="29" t="s">
        <v>325</v>
      </c>
      <c r="F97" s="363">
        <v>500</v>
      </c>
      <c r="G97" s="324">
        <v>226</v>
      </c>
      <c r="H97" s="416">
        <v>513.8</v>
      </c>
      <c r="I97" s="416">
        <v>513.8</v>
      </c>
    </row>
    <row r="98" spans="1:9" ht="15">
      <c r="A98" s="417" t="s">
        <v>152</v>
      </c>
      <c r="B98" s="418" t="s">
        <v>339</v>
      </c>
      <c r="C98" s="207">
        <v>973</v>
      </c>
      <c r="D98" s="359" t="s">
        <v>301</v>
      </c>
      <c r="E98" s="39" t="s">
        <v>302</v>
      </c>
      <c r="F98" s="39"/>
      <c r="G98" s="39"/>
      <c r="H98" s="409">
        <f>H100</f>
        <v>140.2</v>
      </c>
      <c r="I98" s="409">
        <f>I100</f>
        <v>140.2</v>
      </c>
    </row>
    <row r="99" spans="1:9" ht="14.25">
      <c r="A99" s="47" t="s">
        <v>406</v>
      </c>
      <c r="B99" s="164" t="s">
        <v>340</v>
      </c>
      <c r="C99" s="207">
        <v>973</v>
      </c>
      <c r="D99" s="359" t="s">
        <v>301</v>
      </c>
      <c r="E99" s="39" t="s">
        <v>302</v>
      </c>
      <c r="F99" s="419">
        <v>500</v>
      </c>
      <c r="G99" s="419"/>
      <c r="H99" s="409">
        <f>H100</f>
        <v>140.2</v>
      </c>
      <c r="I99" s="409">
        <f>I100</f>
        <v>140.2</v>
      </c>
    </row>
    <row r="100" spans="1:9" ht="12.75">
      <c r="A100" s="47" t="s">
        <v>342</v>
      </c>
      <c r="B100" s="245" t="s">
        <v>689</v>
      </c>
      <c r="C100" s="207">
        <v>973</v>
      </c>
      <c r="D100" s="359" t="s">
        <v>301</v>
      </c>
      <c r="E100" s="39" t="s">
        <v>407</v>
      </c>
      <c r="F100" s="39">
        <v>500</v>
      </c>
      <c r="G100" s="39">
        <v>226</v>
      </c>
      <c r="H100" s="409">
        <v>140.2</v>
      </c>
      <c r="I100" s="409">
        <v>140.2</v>
      </c>
    </row>
    <row r="101" spans="1:9" ht="14.25">
      <c r="A101" s="624" t="s">
        <v>154</v>
      </c>
      <c r="B101" s="104" t="s">
        <v>72</v>
      </c>
      <c r="C101" s="652">
        <v>973</v>
      </c>
      <c r="D101" s="334" t="s">
        <v>73</v>
      </c>
      <c r="E101" s="32"/>
      <c r="F101" s="625"/>
      <c r="G101" s="422"/>
      <c r="H101" s="423">
        <f>H102+H107+H112+H115+H118+H122+H126+H132</f>
        <v>43620.3</v>
      </c>
      <c r="I101" s="423">
        <f>I102+I107+I112+I115+I118+I122+I126+I132</f>
        <v>39944.5</v>
      </c>
    </row>
    <row r="102" spans="1:9" ht="12.75">
      <c r="A102" s="92" t="s">
        <v>294</v>
      </c>
      <c r="B102" s="627" t="s">
        <v>343</v>
      </c>
      <c r="C102" s="475">
        <v>973</v>
      </c>
      <c r="D102" s="35" t="s">
        <v>73</v>
      </c>
      <c r="E102" s="363" t="s">
        <v>346</v>
      </c>
      <c r="F102" s="32"/>
      <c r="G102" s="44"/>
      <c r="H102" s="619">
        <v>12000</v>
      </c>
      <c r="I102" s="500">
        <v>7000</v>
      </c>
    </row>
    <row r="103" spans="1:9" ht="15">
      <c r="A103" s="63"/>
      <c r="B103" s="158" t="s">
        <v>344</v>
      </c>
      <c r="C103" s="477"/>
      <c r="D103" s="381"/>
      <c r="E103" s="83"/>
      <c r="F103" s="44"/>
      <c r="G103" s="44"/>
      <c r="H103" s="618"/>
      <c r="I103" s="390"/>
    </row>
    <row r="104" spans="1:9" ht="12.75">
      <c r="A104" s="48"/>
      <c r="B104" s="608" t="s">
        <v>345</v>
      </c>
      <c r="C104" s="551"/>
      <c r="D104" s="339"/>
      <c r="E104" s="364"/>
      <c r="F104" s="33"/>
      <c r="G104" s="33"/>
      <c r="H104" s="628"/>
      <c r="I104" s="576"/>
    </row>
    <row r="105" spans="1:9" ht="12.75">
      <c r="A105" s="93" t="s">
        <v>347</v>
      </c>
      <c r="B105" s="626" t="s">
        <v>348</v>
      </c>
      <c r="C105" s="23">
        <v>973</v>
      </c>
      <c r="D105" s="45" t="s">
        <v>73</v>
      </c>
      <c r="E105" s="57" t="s">
        <v>346</v>
      </c>
      <c r="F105" s="41">
        <v>500</v>
      </c>
      <c r="G105" s="44"/>
      <c r="H105" s="574">
        <f>H106</f>
        <v>12000</v>
      </c>
      <c r="I105" s="574">
        <f>I106</f>
        <v>7000</v>
      </c>
    </row>
    <row r="106" spans="1:9" ht="12.75">
      <c r="A106" s="92" t="s">
        <v>349</v>
      </c>
      <c r="B106" s="425" t="s">
        <v>182</v>
      </c>
      <c r="C106" s="28">
        <v>973</v>
      </c>
      <c r="D106" s="35" t="s">
        <v>73</v>
      </c>
      <c r="E106" s="363" t="s">
        <v>346</v>
      </c>
      <c r="F106" s="29">
        <v>500</v>
      </c>
      <c r="G106" s="29">
        <v>226</v>
      </c>
      <c r="H106" s="416">
        <v>12000</v>
      </c>
      <c r="I106" s="424">
        <v>7000</v>
      </c>
    </row>
    <row r="107" spans="1:9" ht="12.75">
      <c r="A107" s="74" t="s">
        <v>350</v>
      </c>
      <c r="B107" s="87" t="s">
        <v>351</v>
      </c>
      <c r="C107" s="27">
        <v>973</v>
      </c>
      <c r="D107" s="337" t="s">
        <v>73</v>
      </c>
      <c r="E107" s="29" t="s">
        <v>354</v>
      </c>
      <c r="F107" s="391"/>
      <c r="G107" s="32"/>
      <c r="H107" s="612">
        <f>H110</f>
        <v>7969</v>
      </c>
      <c r="I107" s="174">
        <f>I110</f>
        <v>7830</v>
      </c>
    </row>
    <row r="108" spans="1:9" ht="15">
      <c r="A108" s="349"/>
      <c r="B108" s="70" t="s">
        <v>352</v>
      </c>
      <c r="C108" s="471"/>
      <c r="D108" s="59"/>
      <c r="E108" s="44"/>
      <c r="F108" s="83"/>
      <c r="G108" s="44"/>
      <c r="H108" s="618"/>
      <c r="I108" s="390"/>
    </row>
    <row r="109" spans="1:9" ht="12.75">
      <c r="A109" s="93"/>
      <c r="B109" s="176" t="s">
        <v>353</v>
      </c>
      <c r="C109" s="450"/>
      <c r="D109" s="338"/>
      <c r="E109" s="30"/>
      <c r="F109" s="392"/>
      <c r="G109" s="33"/>
      <c r="H109" s="628"/>
      <c r="I109" s="576"/>
    </row>
    <row r="110" spans="1:9" ht="12.75">
      <c r="A110" s="93" t="s">
        <v>355</v>
      </c>
      <c r="B110" s="626" t="s">
        <v>348</v>
      </c>
      <c r="C110" s="23">
        <v>973</v>
      </c>
      <c r="D110" s="45" t="s">
        <v>73</v>
      </c>
      <c r="E110" s="57" t="s">
        <v>354</v>
      </c>
      <c r="F110" s="41">
        <v>500</v>
      </c>
      <c r="G110" s="44"/>
      <c r="H110" s="383">
        <f>H111</f>
        <v>7969</v>
      </c>
      <c r="I110" s="500">
        <f>I111</f>
        <v>7830</v>
      </c>
    </row>
    <row r="111" spans="1:9" ht="12.75">
      <c r="A111" s="94" t="s">
        <v>356</v>
      </c>
      <c r="B111" s="425" t="s">
        <v>182</v>
      </c>
      <c r="C111" s="28">
        <v>973</v>
      </c>
      <c r="D111" s="35" t="s">
        <v>73</v>
      </c>
      <c r="E111" s="363" t="s">
        <v>354</v>
      </c>
      <c r="F111" s="29">
        <v>500</v>
      </c>
      <c r="G111" s="29">
        <v>226</v>
      </c>
      <c r="H111" s="416">
        <v>7969</v>
      </c>
      <c r="I111" s="424">
        <v>7830</v>
      </c>
    </row>
    <row r="112" spans="1:9" ht="12.75">
      <c r="A112" s="427" t="s">
        <v>357</v>
      </c>
      <c r="B112" s="315" t="s">
        <v>358</v>
      </c>
      <c r="C112" s="525">
        <v>973</v>
      </c>
      <c r="D112" s="334" t="s">
        <v>73</v>
      </c>
      <c r="E112" s="391" t="s">
        <v>359</v>
      </c>
      <c r="F112" s="32"/>
      <c r="G112" s="32"/>
      <c r="H112" s="174">
        <f>H113</f>
        <v>3500</v>
      </c>
      <c r="I112" s="174">
        <f>I114</f>
        <v>4500</v>
      </c>
    </row>
    <row r="113" spans="1:9" ht="12.75">
      <c r="A113" s="94" t="s">
        <v>360</v>
      </c>
      <c r="B113" s="425" t="s">
        <v>348</v>
      </c>
      <c r="C113" s="28">
        <v>973</v>
      </c>
      <c r="D113" s="35" t="s">
        <v>73</v>
      </c>
      <c r="E113" s="363" t="s">
        <v>359</v>
      </c>
      <c r="F113" s="29">
        <v>500</v>
      </c>
      <c r="G113" s="32"/>
      <c r="H113" s="416">
        <f>H114</f>
        <v>3500</v>
      </c>
      <c r="I113" s="174">
        <f>I114</f>
        <v>4500</v>
      </c>
    </row>
    <row r="114" spans="1:9" ht="12.75">
      <c r="A114" s="94" t="s">
        <v>361</v>
      </c>
      <c r="B114" s="425" t="s">
        <v>182</v>
      </c>
      <c r="C114" s="28">
        <v>973</v>
      </c>
      <c r="D114" s="35" t="s">
        <v>73</v>
      </c>
      <c r="E114" s="363" t="s">
        <v>359</v>
      </c>
      <c r="F114" s="29">
        <v>500</v>
      </c>
      <c r="G114" s="29">
        <v>226</v>
      </c>
      <c r="H114" s="416">
        <v>3500</v>
      </c>
      <c r="I114" s="424">
        <v>4500</v>
      </c>
    </row>
    <row r="115" spans="1:9" ht="12.75">
      <c r="A115" s="427" t="s">
        <v>362</v>
      </c>
      <c r="B115" s="315" t="s">
        <v>363</v>
      </c>
      <c r="C115" s="525">
        <v>973</v>
      </c>
      <c r="D115" s="334" t="s">
        <v>73</v>
      </c>
      <c r="E115" s="391" t="s">
        <v>364</v>
      </c>
      <c r="F115" s="32"/>
      <c r="G115" s="32"/>
      <c r="H115" s="174">
        <f>H117</f>
        <v>5571.3</v>
      </c>
      <c r="I115" s="174">
        <v>6034.5</v>
      </c>
    </row>
    <row r="116" spans="1:9" ht="12.75">
      <c r="A116" s="94" t="s">
        <v>365</v>
      </c>
      <c r="B116" s="425" t="s">
        <v>348</v>
      </c>
      <c r="C116" s="28">
        <v>973</v>
      </c>
      <c r="D116" s="35" t="s">
        <v>73</v>
      </c>
      <c r="E116" s="363" t="s">
        <v>364</v>
      </c>
      <c r="F116" s="29">
        <v>500</v>
      </c>
      <c r="G116" s="29"/>
      <c r="H116" s="416">
        <f>H117</f>
        <v>5571.3</v>
      </c>
      <c r="I116" s="424">
        <f>I117</f>
        <v>6034.5</v>
      </c>
    </row>
    <row r="117" spans="1:9" ht="12.75">
      <c r="A117" s="92" t="s">
        <v>366</v>
      </c>
      <c r="B117" s="425" t="s">
        <v>182</v>
      </c>
      <c r="C117" s="28">
        <v>973</v>
      </c>
      <c r="D117" s="35" t="s">
        <v>73</v>
      </c>
      <c r="E117" s="363" t="s">
        <v>364</v>
      </c>
      <c r="F117" s="29">
        <v>500</v>
      </c>
      <c r="G117" s="29">
        <v>226</v>
      </c>
      <c r="H117" s="416">
        <v>5571.3</v>
      </c>
      <c r="I117" s="424">
        <v>6034.5</v>
      </c>
    </row>
    <row r="118" spans="1:9" ht="12.75">
      <c r="A118" s="629" t="s">
        <v>367</v>
      </c>
      <c r="B118" s="31" t="s">
        <v>368</v>
      </c>
      <c r="C118" s="525">
        <v>973</v>
      </c>
      <c r="D118" s="334" t="s">
        <v>73</v>
      </c>
      <c r="E118" s="391" t="s">
        <v>370</v>
      </c>
      <c r="F118" s="32"/>
      <c r="G118" s="391"/>
      <c r="H118" s="398">
        <f>SUM(H120:H121)</f>
        <v>1000</v>
      </c>
      <c r="I118" s="174">
        <f>SUM(I120:I121)</f>
        <v>1000</v>
      </c>
    </row>
    <row r="119" spans="1:9" ht="12.75">
      <c r="A119" s="630"/>
      <c r="B119" s="631" t="s">
        <v>369</v>
      </c>
      <c r="C119" s="632"/>
      <c r="D119" s="340"/>
      <c r="E119" s="392"/>
      <c r="F119" s="33"/>
      <c r="G119" s="392"/>
      <c r="H119" s="514"/>
      <c r="I119" s="175"/>
    </row>
    <row r="120" spans="1:9" ht="12.75">
      <c r="A120" s="93" t="s">
        <v>371</v>
      </c>
      <c r="B120" s="573" t="s">
        <v>372</v>
      </c>
      <c r="C120" s="23">
        <v>973</v>
      </c>
      <c r="D120" s="45" t="s">
        <v>73</v>
      </c>
      <c r="E120" s="57" t="s">
        <v>370</v>
      </c>
      <c r="F120" s="41">
        <v>500</v>
      </c>
      <c r="G120" s="57">
        <v>226</v>
      </c>
      <c r="H120" s="401">
        <v>80</v>
      </c>
      <c r="I120" s="574">
        <v>80</v>
      </c>
    </row>
    <row r="121" spans="1:9" ht="12.75">
      <c r="A121" s="94" t="s">
        <v>373</v>
      </c>
      <c r="B121" s="425" t="s">
        <v>182</v>
      </c>
      <c r="C121" s="28">
        <v>973</v>
      </c>
      <c r="D121" s="35" t="s">
        <v>73</v>
      </c>
      <c r="E121" s="363" t="s">
        <v>370</v>
      </c>
      <c r="F121" s="29">
        <v>500</v>
      </c>
      <c r="G121" s="363">
        <v>226</v>
      </c>
      <c r="H121" s="416">
        <v>920</v>
      </c>
      <c r="I121" s="424">
        <v>920</v>
      </c>
    </row>
    <row r="122" spans="1:9" ht="12.75">
      <c r="A122" s="427" t="s">
        <v>375</v>
      </c>
      <c r="B122" s="633" t="s">
        <v>376</v>
      </c>
      <c r="C122" s="525">
        <v>973</v>
      </c>
      <c r="D122" s="334" t="s">
        <v>73</v>
      </c>
      <c r="E122" s="391" t="s">
        <v>377</v>
      </c>
      <c r="F122" s="32"/>
      <c r="G122" s="391"/>
      <c r="H122" s="174">
        <f>SUM(H124:H125)</f>
        <v>1580</v>
      </c>
      <c r="I122" s="174">
        <f>SUM(I124:I125)</f>
        <v>1580</v>
      </c>
    </row>
    <row r="123" spans="1:9" ht="12.75">
      <c r="A123" s="94" t="s">
        <v>378</v>
      </c>
      <c r="B123" s="425" t="s">
        <v>348</v>
      </c>
      <c r="C123" s="28">
        <v>973</v>
      </c>
      <c r="D123" s="35" t="s">
        <v>73</v>
      </c>
      <c r="E123" s="363" t="s">
        <v>377</v>
      </c>
      <c r="F123" s="29">
        <v>500</v>
      </c>
      <c r="G123" s="363"/>
      <c r="H123" s="416">
        <f>SUM(H124:H125)</f>
        <v>1580</v>
      </c>
      <c r="I123" s="424">
        <f>SUM(I124:I125)</f>
        <v>1580</v>
      </c>
    </row>
    <row r="124" spans="1:9" ht="12.75">
      <c r="A124" s="94" t="s">
        <v>379</v>
      </c>
      <c r="B124" s="425" t="s">
        <v>182</v>
      </c>
      <c r="C124" s="28">
        <v>973</v>
      </c>
      <c r="D124" s="35" t="s">
        <v>73</v>
      </c>
      <c r="E124" s="363" t="s">
        <v>377</v>
      </c>
      <c r="F124" s="29">
        <v>500</v>
      </c>
      <c r="G124" s="363">
        <v>226</v>
      </c>
      <c r="H124" s="416">
        <v>280</v>
      </c>
      <c r="I124" s="424">
        <v>280</v>
      </c>
    </row>
    <row r="125" spans="1:9" ht="12.75">
      <c r="A125" s="94" t="s">
        <v>397</v>
      </c>
      <c r="B125" s="577" t="s">
        <v>396</v>
      </c>
      <c r="C125" s="479">
        <v>973</v>
      </c>
      <c r="D125" s="359" t="s">
        <v>73</v>
      </c>
      <c r="E125" s="495" t="s">
        <v>377</v>
      </c>
      <c r="F125" s="39">
        <v>500</v>
      </c>
      <c r="G125" s="495">
        <v>340</v>
      </c>
      <c r="H125" s="367">
        <v>1300</v>
      </c>
      <c r="I125" s="578">
        <v>1300</v>
      </c>
    </row>
    <row r="126" spans="1:9" ht="12.75">
      <c r="A126" s="349" t="s">
        <v>380</v>
      </c>
      <c r="B126" s="634" t="s">
        <v>381</v>
      </c>
      <c r="C126" s="471">
        <v>973</v>
      </c>
      <c r="D126" s="381" t="s">
        <v>73</v>
      </c>
      <c r="E126" s="83" t="s">
        <v>385</v>
      </c>
      <c r="F126" s="41"/>
      <c r="G126" s="57"/>
      <c r="H126" s="500">
        <f>H131</f>
        <v>4000</v>
      </c>
      <c r="I126" s="500">
        <f>I131</f>
        <v>4000</v>
      </c>
    </row>
    <row r="127" spans="1:9" ht="12.75">
      <c r="A127" s="349"/>
      <c r="B127" s="634" t="s">
        <v>384</v>
      </c>
      <c r="C127" s="471"/>
      <c r="D127" s="381"/>
      <c r="E127" s="83"/>
      <c r="F127" s="41"/>
      <c r="G127" s="57"/>
      <c r="H127" s="401"/>
      <c r="I127" s="574"/>
    </row>
    <row r="128" spans="1:9" ht="12.75">
      <c r="A128" s="349"/>
      <c r="B128" s="634" t="s">
        <v>382</v>
      </c>
      <c r="C128" s="471"/>
      <c r="D128" s="381"/>
      <c r="E128" s="83"/>
      <c r="F128" s="41"/>
      <c r="G128" s="57"/>
      <c r="H128" s="401"/>
      <c r="I128" s="574"/>
    </row>
    <row r="129" spans="1:9" ht="12.75">
      <c r="A129" s="349"/>
      <c r="B129" s="634" t="s">
        <v>383</v>
      </c>
      <c r="C129" s="471"/>
      <c r="D129" s="381"/>
      <c r="E129" s="83"/>
      <c r="F129" s="41"/>
      <c r="G129" s="57"/>
      <c r="H129" s="401"/>
      <c r="I129" s="574"/>
    </row>
    <row r="130" spans="1:9" ht="12.75">
      <c r="A130" s="94" t="s">
        <v>386</v>
      </c>
      <c r="B130" s="579" t="s">
        <v>348</v>
      </c>
      <c r="C130" s="454">
        <v>973</v>
      </c>
      <c r="D130" s="359" t="s">
        <v>73</v>
      </c>
      <c r="E130" s="495" t="s">
        <v>385</v>
      </c>
      <c r="F130" s="39">
        <v>500</v>
      </c>
      <c r="G130" s="495"/>
      <c r="H130" s="367">
        <f>H131</f>
        <v>4000</v>
      </c>
      <c r="I130" s="578">
        <f>I131</f>
        <v>4000</v>
      </c>
    </row>
    <row r="131" spans="1:9" ht="12.75">
      <c r="A131" s="94" t="s">
        <v>387</v>
      </c>
      <c r="B131" s="88" t="s">
        <v>182</v>
      </c>
      <c r="C131" s="454">
        <v>973</v>
      </c>
      <c r="D131" s="359" t="s">
        <v>73</v>
      </c>
      <c r="E131" s="495" t="s">
        <v>385</v>
      </c>
      <c r="F131" s="39">
        <v>500</v>
      </c>
      <c r="G131" s="495">
        <v>226</v>
      </c>
      <c r="H131" s="367">
        <v>4000</v>
      </c>
      <c r="I131" s="578">
        <v>4000</v>
      </c>
    </row>
    <row r="132" spans="1:9" ht="12.75">
      <c r="A132" s="349" t="s">
        <v>388</v>
      </c>
      <c r="B132" s="635" t="s">
        <v>389</v>
      </c>
      <c r="C132" s="471">
        <v>973</v>
      </c>
      <c r="D132" s="381" t="s">
        <v>73</v>
      </c>
      <c r="E132" s="83" t="s">
        <v>391</v>
      </c>
      <c r="F132" s="44"/>
      <c r="G132" s="83"/>
      <c r="H132" s="500">
        <f>SUM(H135:H136)</f>
        <v>8000</v>
      </c>
      <c r="I132" s="500">
        <f>SUM(I135:I136)</f>
        <v>8000</v>
      </c>
    </row>
    <row r="133" spans="1:9" ht="12.75">
      <c r="A133" s="349"/>
      <c r="B133" s="635" t="s">
        <v>390</v>
      </c>
      <c r="C133" s="471"/>
      <c r="D133" s="381"/>
      <c r="E133" s="83"/>
      <c r="F133" s="44"/>
      <c r="G133" s="83"/>
      <c r="H133" s="401"/>
      <c r="I133" s="574"/>
    </row>
    <row r="134" spans="1:15" ht="12.75">
      <c r="A134" s="94" t="s">
        <v>392</v>
      </c>
      <c r="B134" s="88" t="s">
        <v>348</v>
      </c>
      <c r="C134" s="454">
        <v>973</v>
      </c>
      <c r="D134" s="359" t="s">
        <v>73</v>
      </c>
      <c r="E134" s="495" t="s">
        <v>391</v>
      </c>
      <c r="F134" s="39">
        <v>500</v>
      </c>
      <c r="G134" s="495"/>
      <c r="H134" s="367">
        <f>SUM(H135:H136)</f>
        <v>8000</v>
      </c>
      <c r="I134" s="578">
        <f>SUM(I135:I136)</f>
        <v>8000</v>
      </c>
      <c r="O134" s="91"/>
    </row>
    <row r="135" spans="1:9" ht="12.75">
      <c r="A135" s="94" t="s">
        <v>393</v>
      </c>
      <c r="B135" s="425" t="s">
        <v>182</v>
      </c>
      <c r="C135" s="28">
        <v>973</v>
      </c>
      <c r="D135" s="35" t="s">
        <v>73</v>
      </c>
      <c r="E135" s="363" t="s">
        <v>391</v>
      </c>
      <c r="F135" s="39">
        <v>500</v>
      </c>
      <c r="G135" s="575">
        <v>226</v>
      </c>
      <c r="H135" s="416">
        <v>4000</v>
      </c>
      <c r="I135" s="424">
        <v>4000</v>
      </c>
    </row>
    <row r="136" spans="1:9" ht="12.75">
      <c r="A136" s="92" t="s">
        <v>394</v>
      </c>
      <c r="B136" s="425" t="s">
        <v>395</v>
      </c>
      <c r="C136" s="28">
        <v>973</v>
      </c>
      <c r="D136" s="359" t="s">
        <v>73</v>
      </c>
      <c r="E136" s="363" t="s">
        <v>391</v>
      </c>
      <c r="F136" s="29">
        <v>500</v>
      </c>
      <c r="G136" s="29">
        <v>310</v>
      </c>
      <c r="H136" s="416">
        <v>4000</v>
      </c>
      <c r="I136" s="578">
        <v>4000</v>
      </c>
    </row>
    <row r="137" spans="1:9" ht="14.25">
      <c r="A137" s="426" t="s">
        <v>155</v>
      </c>
      <c r="B137" s="314" t="s">
        <v>75</v>
      </c>
      <c r="C137" s="526">
        <v>973</v>
      </c>
      <c r="D137" s="427" t="s">
        <v>76</v>
      </c>
      <c r="E137" s="428"/>
      <c r="F137" s="429"/>
      <c r="G137" s="430"/>
      <c r="H137" s="423">
        <f>H143+H138+H149</f>
        <v>1700</v>
      </c>
      <c r="I137" s="431">
        <f>I138+I143+I149</f>
        <v>3500</v>
      </c>
    </row>
    <row r="138" spans="1:9" ht="12.75">
      <c r="A138" s="68" t="s">
        <v>156</v>
      </c>
      <c r="B138" s="432" t="s">
        <v>127</v>
      </c>
      <c r="C138" s="527">
        <v>973</v>
      </c>
      <c r="D138" s="433" t="s">
        <v>76</v>
      </c>
      <c r="E138" s="29" t="s">
        <v>78</v>
      </c>
      <c r="F138" s="363"/>
      <c r="G138" s="29"/>
      <c r="H138" s="354">
        <f>H140</f>
        <v>500</v>
      </c>
      <c r="I138" s="354">
        <f>I140</f>
        <v>1500</v>
      </c>
    </row>
    <row r="139" spans="1:9" ht="12.75">
      <c r="A139" s="66"/>
      <c r="B139" s="434" t="s">
        <v>128</v>
      </c>
      <c r="C139" s="521"/>
      <c r="D139" s="185"/>
      <c r="E139" s="41"/>
      <c r="F139" s="57"/>
      <c r="G139" s="41"/>
      <c r="H139" s="435"/>
      <c r="I139" s="435"/>
    </row>
    <row r="140" spans="1:9" ht="14.25">
      <c r="A140" s="67" t="s">
        <v>467</v>
      </c>
      <c r="B140" s="162" t="s">
        <v>166</v>
      </c>
      <c r="C140" s="27">
        <v>973</v>
      </c>
      <c r="D140" s="337" t="s">
        <v>76</v>
      </c>
      <c r="E140" s="29" t="s">
        <v>78</v>
      </c>
      <c r="F140" s="363">
        <v>500</v>
      </c>
      <c r="G140" s="29"/>
      <c r="H140" s="354">
        <f>H142</f>
        <v>500</v>
      </c>
      <c r="I140" s="354">
        <f>I142</f>
        <v>1500</v>
      </c>
    </row>
    <row r="141" spans="1:9" ht="14.25">
      <c r="A141" s="66"/>
      <c r="B141" s="165" t="s">
        <v>167</v>
      </c>
      <c r="C141" s="450"/>
      <c r="D141" s="338"/>
      <c r="E141" s="30"/>
      <c r="F141" s="364"/>
      <c r="G141" s="30"/>
      <c r="H141" s="436"/>
      <c r="I141" s="436"/>
    </row>
    <row r="142" spans="1:9" ht="14.25">
      <c r="A142" s="46" t="s">
        <v>480</v>
      </c>
      <c r="B142" s="437" t="s">
        <v>182</v>
      </c>
      <c r="C142" s="27">
        <v>973</v>
      </c>
      <c r="D142" s="337" t="s">
        <v>76</v>
      </c>
      <c r="E142" s="29" t="s">
        <v>78</v>
      </c>
      <c r="F142" s="363">
        <v>500</v>
      </c>
      <c r="G142" s="29">
        <v>226</v>
      </c>
      <c r="H142" s="354">
        <v>500</v>
      </c>
      <c r="I142" s="354">
        <v>1500</v>
      </c>
    </row>
    <row r="143" spans="1:9" ht="12.75">
      <c r="A143" s="68" t="s">
        <v>157</v>
      </c>
      <c r="B143" s="438" t="s">
        <v>129</v>
      </c>
      <c r="C143" s="27">
        <v>973</v>
      </c>
      <c r="D143" s="337" t="s">
        <v>76</v>
      </c>
      <c r="E143" s="29" t="s">
        <v>77</v>
      </c>
      <c r="F143" s="363">
        <v>500</v>
      </c>
      <c r="G143" s="29">
        <v>226</v>
      </c>
      <c r="H143" s="354">
        <f>H146</f>
        <v>600</v>
      </c>
      <c r="I143" s="354">
        <f>I146</f>
        <v>1000</v>
      </c>
    </row>
    <row r="144" spans="1:9" ht="12.75">
      <c r="A144" s="68" t="s">
        <v>310</v>
      </c>
      <c r="B144" s="186" t="s">
        <v>130</v>
      </c>
      <c r="C144" s="58"/>
      <c r="D144" s="42"/>
      <c r="E144" s="41"/>
      <c r="F144" s="57"/>
      <c r="G144" s="41"/>
      <c r="H144" s="435"/>
      <c r="I144" s="435"/>
    </row>
    <row r="145" spans="1:9" ht="12.75">
      <c r="A145" s="68"/>
      <c r="B145" s="186" t="s">
        <v>131</v>
      </c>
      <c r="C145" s="58"/>
      <c r="D145" s="42"/>
      <c r="E145" s="41"/>
      <c r="F145" s="57"/>
      <c r="G145" s="41"/>
      <c r="H145" s="435"/>
      <c r="I145" s="435"/>
    </row>
    <row r="146" spans="1:9" ht="14.25">
      <c r="A146" s="67" t="s">
        <v>197</v>
      </c>
      <c r="B146" s="162" t="s">
        <v>166</v>
      </c>
      <c r="C146" s="27">
        <v>973</v>
      </c>
      <c r="D146" s="337" t="s">
        <v>76</v>
      </c>
      <c r="E146" s="29" t="s">
        <v>77</v>
      </c>
      <c r="F146" s="363">
        <v>500</v>
      </c>
      <c r="G146" s="29">
        <v>226</v>
      </c>
      <c r="H146" s="354">
        <f>H148</f>
        <v>600</v>
      </c>
      <c r="I146" s="354">
        <f>I148</f>
        <v>1000</v>
      </c>
    </row>
    <row r="147" spans="1:9" ht="14.25">
      <c r="A147" s="33"/>
      <c r="B147" s="163" t="s">
        <v>167</v>
      </c>
      <c r="C147" s="450"/>
      <c r="D147" s="338"/>
      <c r="E147" s="30"/>
      <c r="F147" s="364"/>
      <c r="G147" s="30"/>
      <c r="H147" s="436"/>
      <c r="I147" s="436"/>
    </row>
    <row r="148" spans="1:9" ht="14.25">
      <c r="A148" s="65" t="s">
        <v>506</v>
      </c>
      <c r="B148" s="166" t="s">
        <v>182</v>
      </c>
      <c r="C148" s="27">
        <v>973</v>
      </c>
      <c r="D148" s="337" t="s">
        <v>76</v>
      </c>
      <c r="E148" s="29" t="s">
        <v>77</v>
      </c>
      <c r="F148" s="363">
        <v>500</v>
      </c>
      <c r="G148" s="29">
        <v>226</v>
      </c>
      <c r="H148" s="354">
        <v>600</v>
      </c>
      <c r="I148" s="354">
        <v>1000</v>
      </c>
    </row>
    <row r="149" spans="1:9" ht="12.75">
      <c r="A149" s="67" t="s">
        <v>456</v>
      </c>
      <c r="B149" s="413" t="s">
        <v>237</v>
      </c>
      <c r="C149" s="27">
        <v>973</v>
      </c>
      <c r="D149" s="337" t="s">
        <v>76</v>
      </c>
      <c r="E149" s="29" t="s">
        <v>303</v>
      </c>
      <c r="F149" s="363"/>
      <c r="G149" s="29"/>
      <c r="H149" s="476">
        <v>600</v>
      </c>
      <c r="I149" s="354">
        <v>1000</v>
      </c>
    </row>
    <row r="150" spans="1:9" ht="12.75">
      <c r="A150" s="65"/>
      <c r="B150" s="158" t="s">
        <v>238</v>
      </c>
      <c r="C150" s="471"/>
      <c r="D150" s="83"/>
      <c r="E150" s="44"/>
      <c r="F150" s="44"/>
      <c r="G150" s="83"/>
      <c r="H150" s="390"/>
      <c r="I150" s="1022"/>
    </row>
    <row r="151" spans="1:9" ht="14.25">
      <c r="A151" s="72" t="s">
        <v>482</v>
      </c>
      <c r="B151" s="162" t="s">
        <v>166</v>
      </c>
      <c r="C151" s="27">
        <v>973</v>
      </c>
      <c r="D151" s="337" t="s">
        <v>76</v>
      </c>
      <c r="E151" s="29" t="str">
        <f>E149</f>
        <v>795 01 00</v>
      </c>
      <c r="F151" s="363">
        <v>500</v>
      </c>
      <c r="G151" s="32"/>
      <c r="H151" s="354">
        <v>600</v>
      </c>
      <c r="I151" s="354">
        <v>1000</v>
      </c>
    </row>
    <row r="152" spans="1:9" ht="14.25">
      <c r="A152" s="69"/>
      <c r="B152" s="165" t="s">
        <v>167</v>
      </c>
      <c r="C152" s="450"/>
      <c r="D152" s="338"/>
      <c r="E152" s="30"/>
      <c r="F152" s="364"/>
      <c r="G152" s="33"/>
      <c r="H152" s="393"/>
      <c r="I152" s="393"/>
    </row>
    <row r="153" spans="1:9" ht="14.25">
      <c r="A153" s="39" t="s">
        <v>507</v>
      </c>
      <c r="B153" s="166" t="s">
        <v>182</v>
      </c>
      <c r="C153" s="27">
        <v>973</v>
      </c>
      <c r="D153" s="337" t="s">
        <v>76</v>
      </c>
      <c r="E153" s="29" t="str">
        <f>E151</f>
        <v>795 01 00</v>
      </c>
      <c r="F153" s="363">
        <v>500</v>
      </c>
      <c r="G153" s="41">
        <v>226</v>
      </c>
      <c r="H153" s="435">
        <v>600</v>
      </c>
      <c r="I153" s="435">
        <v>1000</v>
      </c>
    </row>
    <row r="154" spans="1:9" ht="15">
      <c r="A154" s="538" t="s">
        <v>158</v>
      </c>
      <c r="B154" s="636" t="s">
        <v>132</v>
      </c>
      <c r="C154" s="528">
        <v>973</v>
      </c>
      <c r="D154" s="439" t="s">
        <v>79</v>
      </c>
      <c r="E154" s="52"/>
      <c r="F154" s="52"/>
      <c r="G154" s="52"/>
      <c r="H154" s="483">
        <f>H155+H170</f>
        <v>6703</v>
      </c>
      <c r="I154" s="637">
        <f>I155+I170</f>
        <v>7883</v>
      </c>
    </row>
    <row r="155" spans="1:9" ht="12.75">
      <c r="A155" s="182" t="s">
        <v>160</v>
      </c>
      <c r="B155" s="87" t="s">
        <v>273</v>
      </c>
      <c r="C155" s="286">
        <v>973</v>
      </c>
      <c r="D155" s="440" t="s">
        <v>79</v>
      </c>
      <c r="E155" s="441" t="s">
        <v>80</v>
      </c>
      <c r="F155" s="440"/>
      <c r="G155" s="441"/>
      <c r="H155" s="412">
        <f>H157</f>
        <v>5983</v>
      </c>
      <c r="I155" s="412">
        <f>I157</f>
        <v>6383</v>
      </c>
    </row>
    <row r="156" spans="1:9" ht="12.75">
      <c r="A156" s="66"/>
      <c r="B156" s="176" t="s">
        <v>133</v>
      </c>
      <c r="C156" s="522"/>
      <c r="D156" s="442"/>
      <c r="E156" s="443"/>
      <c r="F156" s="442"/>
      <c r="G156" s="443"/>
      <c r="H156" s="444"/>
      <c r="I156" s="444"/>
    </row>
    <row r="157" spans="1:9" ht="12.75">
      <c r="A157" s="46"/>
      <c r="B157" s="176" t="s">
        <v>272</v>
      </c>
      <c r="C157" s="528">
        <v>973</v>
      </c>
      <c r="D157" s="445" t="s">
        <v>79</v>
      </c>
      <c r="E157" s="446" t="s">
        <v>80</v>
      </c>
      <c r="F157" s="445" t="s">
        <v>81</v>
      </c>
      <c r="G157" s="446"/>
      <c r="H157" s="447">
        <f>SUM(H158:H167)</f>
        <v>5983</v>
      </c>
      <c r="I157" s="447">
        <f>SUM(I158:I167)</f>
        <v>6383</v>
      </c>
    </row>
    <row r="158" spans="1:9" ht="14.25">
      <c r="A158" s="448" t="s">
        <v>202</v>
      </c>
      <c r="B158" s="449" t="s">
        <v>82</v>
      </c>
      <c r="C158" s="80">
        <v>973</v>
      </c>
      <c r="D158" s="71" t="s">
        <v>79</v>
      </c>
      <c r="E158" s="450" t="s">
        <v>80</v>
      </c>
      <c r="F158" s="71" t="s">
        <v>81</v>
      </c>
      <c r="G158" s="450">
        <v>211</v>
      </c>
      <c r="H158" s="451">
        <v>2500</v>
      </c>
      <c r="I158" s="451">
        <v>2900</v>
      </c>
    </row>
    <row r="159" spans="1:9" ht="14.25">
      <c r="A159" s="448" t="s">
        <v>225</v>
      </c>
      <c r="B159" s="452" t="s">
        <v>83</v>
      </c>
      <c r="C159" s="80">
        <v>973</v>
      </c>
      <c r="D159" s="453" t="s">
        <v>79</v>
      </c>
      <c r="E159" s="454" t="s">
        <v>80</v>
      </c>
      <c r="F159" s="453" t="s">
        <v>81</v>
      </c>
      <c r="G159" s="454">
        <v>213</v>
      </c>
      <c r="H159" s="455">
        <v>724</v>
      </c>
      <c r="I159" s="455">
        <v>724</v>
      </c>
    </row>
    <row r="160" spans="1:9" ht="14.25">
      <c r="A160" s="448" t="s">
        <v>226</v>
      </c>
      <c r="B160" s="456" t="s">
        <v>183</v>
      </c>
      <c r="C160" s="80">
        <v>973</v>
      </c>
      <c r="D160" s="453" t="s">
        <v>79</v>
      </c>
      <c r="E160" s="454" t="s">
        <v>80</v>
      </c>
      <c r="F160" s="453" t="s">
        <v>81</v>
      </c>
      <c r="G160" s="454">
        <v>221</v>
      </c>
      <c r="H160" s="455">
        <v>61</v>
      </c>
      <c r="I160" s="455">
        <v>61</v>
      </c>
    </row>
    <row r="161" spans="1:9" ht="14.25">
      <c r="A161" s="448" t="s">
        <v>304</v>
      </c>
      <c r="B161" s="456" t="s">
        <v>180</v>
      </c>
      <c r="C161" s="80">
        <v>973</v>
      </c>
      <c r="D161" s="453" t="s">
        <v>79</v>
      </c>
      <c r="E161" s="454" t="s">
        <v>80</v>
      </c>
      <c r="F161" s="453" t="s">
        <v>81</v>
      </c>
      <c r="G161" s="454">
        <v>222</v>
      </c>
      <c r="H161" s="455">
        <v>20</v>
      </c>
      <c r="I161" s="455">
        <v>20</v>
      </c>
    </row>
    <row r="162" spans="1:9" ht="14.25">
      <c r="A162" s="448" t="s">
        <v>227</v>
      </c>
      <c r="B162" s="456" t="s">
        <v>245</v>
      </c>
      <c r="C162" s="80">
        <v>973</v>
      </c>
      <c r="D162" s="453" t="s">
        <v>79</v>
      </c>
      <c r="E162" s="454" t="s">
        <v>80</v>
      </c>
      <c r="F162" s="453" t="s">
        <v>81</v>
      </c>
      <c r="G162" s="454">
        <v>225</v>
      </c>
      <c r="H162" s="455">
        <v>25</v>
      </c>
      <c r="I162" s="455">
        <v>25</v>
      </c>
    </row>
    <row r="163" spans="1:9" ht="14.25">
      <c r="A163" s="46" t="s">
        <v>305</v>
      </c>
      <c r="B163" s="452" t="s">
        <v>246</v>
      </c>
      <c r="C163" s="80">
        <v>973</v>
      </c>
      <c r="D163" s="453" t="s">
        <v>79</v>
      </c>
      <c r="E163" s="454" t="s">
        <v>80</v>
      </c>
      <c r="F163" s="453" t="s">
        <v>81</v>
      </c>
      <c r="G163" s="454">
        <v>226</v>
      </c>
      <c r="H163" s="455">
        <v>40</v>
      </c>
      <c r="I163" s="455">
        <v>40</v>
      </c>
    </row>
    <row r="164" spans="1:9" ht="14.25">
      <c r="A164" s="46" t="s">
        <v>306</v>
      </c>
      <c r="B164" s="457" t="s">
        <v>84</v>
      </c>
      <c r="C164" s="480">
        <v>973</v>
      </c>
      <c r="D164" s="453" t="s">
        <v>79</v>
      </c>
      <c r="E164" s="454" t="s">
        <v>80</v>
      </c>
      <c r="F164" s="453" t="s">
        <v>81</v>
      </c>
      <c r="G164" s="454">
        <v>290</v>
      </c>
      <c r="H164" s="455">
        <v>10</v>
      </c>
      <c r="I164" s="455">
        <v>10</v>
      </c>
    </row>
    <row r="165" spans="1:9" ht="14.25">
      <c r="A165" s="46" t="s">
        <v>307</v>
      </c>
      <c r="B165" s="458" t="s">
        <v>68</v>
      </c>
      <c r="C165" s="454">
        <v>973</v>
      </c>
      <c r="D165" s="47" t="s">
        <v>79</v>
      </c>
      <c r="E165" s="27" t="s">
        <v>80</v>
      </c>
      <c r="F165" s="47" t="s">
        <v>81</v>
      </c>
      <c r="G165" s="27">
        <v>310</v>
      </c>
      <c r="H165" s="459">
        <v>63</v>
      </c>
      <c r="I165" s="459">
        <v>63</v>
      </c>
    </row>
    <row r="166" spans="1:9" ht="14.25">
      <c r="A166" s="67" t="s">
        <v>308</v>
      </c>
      <c r="B166" s="460" t="s">
        <v>104</v>
      </c>
      <c r="C166" s="454">
        <v>973</v>
      </c>
      <c r="D166" s="47" t="s">
        <v>79</v>
      </c>
      <c r="E166" s="27" t="s">
        <v>80</v>
      </c>
      <c r="F166" s="47" t="s">
        <v>81</v>
      </c>
      <c r="G166" s="27">
        <v>340</v>
      </c>
      <c r="H166" s="459">
        <v>40</v>
      </c>
      <c r="I166" s="459">
        <v>40</v>
      </c>
    </row>
    <row r="167" spans="1:9" ht="12.75">
      <c r="A167" s="67" t="s">
        <v>309</v>
      </c>
      <c r="B167" s="461" t="s">
        <v>329</v>
      </c>
      <c r="C167" s="527">
        <v>973</v>
      </c>
      <c r="D167" s="462" t="s">
        <v>79</v>
      </c>
      <c r="E167" s="27" t="s">
        <v>80</v>
      </c>
      <c r="F167" s="462" t="s">
        <v>81</v>
      </c>
      <c r="G167" s="27">
        <v>226</v>
      </c>
      <c r="H167" s="463">
        <v>2500</v>
      </c>
      <c r="I167" s="464">
        <v>2500</v>
      </c>
    </row>
    <row r="168" spans="1:9" ht="12.75">
      <c r="A168" s="465"/>
      <c r="B168" s="187" t="s">
        <v>330</v>
      </c>
      <c r="C168" s="521"/>
      <c r="D168" s="73"/>
      <c r="E168" s="58"/>
      <c r="F168" s="73"/>
      <c r="G168" s="58"/>
      <c r="H168" s="466"/>
      <c r="I168" s="466"/>
    </row>
    <row r="169" spans="1:9" ht="12.75">
      <c r="A169" s="44"/>
      <c r="B169" s="467" t="s">
        <v>134</v>
      </c>
      <c r="C169" s="522"/>
      <c r="D169" s="468"/>
      <c r="E169" s="450"/>
      <c r="F169" s="468"/>
      <c r="G169" s="450"/>
      <c r="H169" s="469"/>
      <c r="I169" s="469"/>
    </row>
    <row r="170" spans="1:9" ht="12.75">
      <c r="A170" s="470" t="s">
        <v>228</v>
      </c>
      <c r="B170" s="315" t="s">
        <v>332</v>
      </c>
      <c r="C170" s="471">
        <v>973</v>
      </c>
      <c r="D170" s="1055" t="s">
        <v>79</v>
      </c>
      <c r="E170" s="471" t="s">
        <v>85</v>
      </c>
      <c r="F170" s="298"/>
      <c r="G170" s="91"/>
      <c r="H170" s="472">
        <f>H173</f>
        <v>720</v>
      </c>
      <c r="I170" s="472">
        <f>I173</f>
        <v>1500</v>
      </c>
    </row>
    <row r="171" spans="1:9" ht="12.75">
      <c r="A171" s="44"/>
      <c r="B171" s="316" t="s">
        <v>331</v>
      </c>
      <c r="C171" s="23"/>
      <c r="D171" s="1085"/>
      <c r="E171" s="23"/>
      <c r="F171" s="58"/>
      <c r="G171" s="23"/>
      <c r="H171" s="390"/>
      <c r="I171" s="390"/>
    </row>
    <row r="172" spans="1:9" ht="12.75">
      <c r="A172" s="473"/>
      <c r="B172" s="474" t="s">
        <v>198</v>
      </c>
      <c r="C172" s="80"/>
      <c r="D172" s="71"/>
      <c r="E172" s="80"/>
      <c r="F172" s="450"/>
      <c r="G172" s="23"/>
      <c r="H172" s="390"/>
      <c r="I172" s="390"/>
    </row>
    <row r="173" spans="1:9" ht="12.75">
      <c r="A173" s="116"/>
      <c r="B173" s="413" t="s">
        <v>166</v>
      </c>
      <c r="C173" s="58">
        <v>973</v>
      </c>
      <c r="D173" s="1086" t="s">
        <v>79</v>
      </c>
      <c r="E173" s="58" t="s">
        <v>85</v>
      </c>
      <c r="F173" s="23">
        <v>500</v>
      </c>
      <c r="G173" s="475"/>
      <c r="H173" s="476">
        <f>H175</f>
        <v>720</v>
      </c>
      <c r="I173" s="476">
        <f>I175</f>
        <v>1500</v>
      </c>
    </row>
    <row r="174" spans="1:9" ht="12.75">
      <c r="A174" s="116"/>
      <c r="B174" s="158" t="s">
        <v>167</v>
      </c>
      <c r="C174" s="58"/>
      <c r="D174" s="73"/>
      <c r="E174" s="58"/>
      <c r="F174" s="23"/>
      <c r="G174" s="477"/>
      <c r="H174" s="347"/>
      <c r="I174" s="347"/>
    </row>
    <row r="175" spans="1:9" ht="14.25">
      <c r="A175" s="478"/>
      <c r="B175" s="166" t="s">
        <v>182</v>
      </c>
      <c r="C175" s="454">
        <v>973</v>
      </c>
      <c r="D175" s="1087" t="s">
        <v>79</v>
      </c>
      <c r="E175" s="454" t="s">
        <v>85</v>
      </c>
      <c r="F175" s="479">
        <v>500</v>
      </c>
      <c r="G175" s="480">
        <v>226</v>
      </c>
      <c r="H175" s="481">
        <v>720</v>
      </c>
      <c r="I175" s="481">
        <v>1500</v>
      </c>
    </row>
    <row r="176" spans="1:9" ht="15">
      <c r="A176" s="81" t="s">
        <v>161</v>
      </c>
      <c r="B176" s="482" t="s">
        <v>203</v>
      </c>
      <c r="C176" s="529">
        <v>973</v>
      </c>
      <c r="D176" s="53">
        <v>1004</v>
      </c>
      <c r="E176" s="102"/>
      <c r="F176" s="53"/>
      <c r="G176" s="53"/>
      <c r="H176" s="483">
        <f>H177+H187</f>
        <v>9632.400000000001</v>
      </c>
      <c r="I176" s="483">
        <f>I177+I187</f>
        <v>10142.1</v>
      </c>
    </row>
    <row r="177" spans="1:9" ht="12.75">
      <c r="A177" s="81" t="s">
        <v>162</v>
      </c>
      <c r="B177" s="87" t="s">
        <v>187</v>
      </c>
      <c r="C177" s="441">
        <v>973</v>
      </c>
      <c r="D177" s="352" t="s">
        <v>277</v>
      </c>
      <c r="E177" s="334" t="s">
        <v>63</v>
      </c>
      <c r="F177" s="484">
        <v>598</v>
      </c>
      <c r="G177" s="362"/>
      <c r="H177" s="412">
        <f>SUM(H180:H186)</f>
        <v>2747.5</v>
      </c>
      <c r="I177" s="412">
        <f>SUM(I180:I186)</f>
        <v>2902.1000000000004</v>
      </c>
    </row>
    <row r="178" spans="1:9" ht="12.75">
      <c r="A178" s="95"/>
      <c r="B178" s="70" t="s">
        <v>188</v>
      </c>
      <c r="C178" s="471"/>
      <c r="D178" s="59"/>
      <c r="E178" s="382"/>
      <c r="F178" s="64"/>
      <c r="G178" s="382"/>
      <c r="H178" s="415"/>
      <c r="I178" s="415"/>
    </row>
    <row r="179" spans="1:9" ht="12.75">
      <c r="A179" s="180"/>
      <c r="B179" s="70" t="s">
        <v>189</v>
      </c>
      <c r="C179" s="471"/>
      <c r="D179" s="59"/>
      <c r="E179" s="382"/>
      <c r="F179" s="64"/>
      <c r="G179" s="382"/>
      <c r="H179" s="415"/>
      <c r="I179" s="415"/>
    </row>
    <row r="180" spans="1:9" ht="14.25">
      <c r="A180" s="95" t="s">
        <v>211</v>
      </c>
      <c r="B180" s="166" t="s">
        <v>181</v>
      </c>
      <c r="C180" s="479">
        <v>973</v>
      </c>
      <c r="D180" s="359" t="s">
        <v>277</v>
      </c>
      <c r="E180" s="360" t="s">
        <v>63</v>
      </c>
      <c r="F180" s="360">
        <v>598</v>
      </c>
      <c r="G180" s="360">
        <v>211</v>
      </c>
      <c r="H180" s="481">
        <v>1941.7</v>
      </c>
      <c r="I180" s="481">
        <v>2096</v>
      </c>
    </row>
    <row r="181" spans="1:9" ht="14.25">
      <c r="A181" s="485" t="s">
        <v>312</v>
      </c>
      <c r="B181" s="166" t="s">
        <v>179</v>
      </c>
      <c r="C181" s="80">
        <v>973</v>
      </c>
      <c r="D181" s="359" t="s">
        <v>277</v>
      </c>
      <c r="E181" s="360" t="s">
        <v>63</v>
      </c>
      <c r="F181" s="360">
        <v>598</v>
      </c>
      <c r="G181" s="360">
        <v>213</v>
      </c>
      <c r="H181" s="367">
        <v>615</v>
      </c>
      <c r="I181" s="367">
        <v>615.3</v>
      </c>
    </row>
    <row r="182" spans="1:9" ht="14.25">
      <c r="A182" s="116" t="s">
        <v>313</v>
      </c>
      <c r="B182" s="166" t="s">
        <v>183</v>
      </c>
      <c r="C182" s="80">
        <v>973</v>
      </c>
      <c r="D182" s="359" t="s">
        <v>277</v>
      </c>
      <c r="E182" s="360" t="s">
        <v>63</v>
      </c>
      <c r="F182" s="360">
        <v>598</v>
      </c>
      <c r="G182" s="360">
        <v>221</v>
      </c>
      <c r="H182" s="367">
        <v>11</v>
      </c>
      <c r="I182" s="367">
        <v>11</v>
      </c>
    </row>
    <row r="183" spans="1:9" ht="14.25">
      <c r="A183" s="485" t="s">
        <v>314</v>
      </c>
      <c r="B183" s="166" t="s">
        <v>180</v>
      </c>
      <c r="C183" s="80">
        <v>973</v>
      </c>
      <c r="D183" s="359" t="s">
        <v>277</v>
      </c>
      <c r="E183" s="360" t="s">
        <v>63</v>
      </c>
      <c r="F183" s="360">
        <v>598</v>
      </c>
      <c r="G183" s="360">
        <v>222</v>
      </c>
      <c r="H183" s="367">
        <v>85</v>
      </c>
      <c r="I183" s="367">
        <v>85</v>
      </c>
    </row>
    <row r="184" spans="1:9" ht="14.25">
      <c r="A184" s="180" t="s">
        <v>315</v>
      </c>
      <c r="B184" s="166" t="s">
        <v>182</v>
      </c>
      <c r="C184" s="80">
        <v>973</v>
      </c>
      <c r="D184" s="359" t="s">
        <v>277</v>
      </c>
      <c r="E184" s="360" t="s">
        <v>63</v>
      </c>
      <c r="F184" s="360">
        <v>598</v>
      </c>
      <c r="G184" s="360">
        <v>226</v>
      </c>
      <c r="H184" s="367">
        <v>4</v>
      </c>
      <c r="I184" s="367">
        <v>4</v>
      </c>
    </row>
    <row r="185" spans="1:9" ht="14.25">
      <c r="A185" s="180" t="s">
        <v>316</v>
      </c>
      <c r="B185" s="164" t="s">
        <v>68</v>
      </c>
      <c r="C185" s="80">
        <v>973</v>
      </c>
      <c r="D185" s="359" t="s">
        <v>277</v>
      </c>
      <c r="E185" s="360" t="s">
        <v>63</v>
      </c>
      <c r="F185" s="360">
        <v>598</v>
      </c>
      <c r="G185" s="360">
        <v>340</v>
      </c>
      <c r="H185" s="367">
        <v>45</v>
      </c>
      <c r="I185" s="367">
        <v>45</v>
      </c>
    </row>
    <row r="186" spans="1:9" ht="14.25">
      <c r="A186" s="486" t="s">
        <v>317</v>
      </c>
      <c r="B186" s="164" t="s">
        <v>104</v>
      </c>
      <c r="C186" s="23">
        <v>973</v>
      </c>
      <c r="D186" s="35" t="s">
        <v>277</v>
      </c>
      <c r="E186" s="35" t="s">
        <v>63</v>
      </c>
      <c r="F186" s="368">
        <v>598</v>
      </c>
      <c r="G186" s="368">
        <v>310</v>
      </c>
      <c r="H186" s="416">
        <v>45.8</v>
      </c>
      <c r="I186" s="416">
        <v>45.8</v>
      </c>
    </row>
    <row r="187" spans="1:9" ht="15">
      <c r="A187" s="106" t="s">
        <v>318</v>
      </c>
      <c r="B187" s="487" t="s">
        <v>328</v>
      </c>
      <c r="C187" s="441">
        <v>973</v>
      </c>
      <c r="D187" s="72">
        <v>1004</v>
      </c>
      <c r="E187" s="32" t="s">
        <v>206</v>
      </c>
      <c r="F187" s="32"/>
      <c r="G187" s="488"/>
      <c r="H187" s="621">
        <f>H189+H196</f>
        <v>6884.900000000001</v>
      </c>
      <c r="I187" s="621">
        <f>I189+I196</f>
        <v>7240</v>
      </c>
    </row>
    <row r="188" spans="1:9" ht="12.75">
      <c r="A188" s="65"/>
      <c r="B188" s="489" t="s">
        <v>205</v>
      </c>
      <c r="C188" s="443"/>
      <c r="D188" s="490"/>
      <c r="E188" s="33"/>
      <c r="F188" s="33"/>
      <c r="G188" s="491"/>
      <c r="H188" s="492"/>
      <c r="I188" s="492"/>
    </row>
    <row r="189" spans="1:9" ht="12.75">
      <c r="A189" s="72" t="s">
        <v>319</v>
      </c>
      <c r="B189" s="183" t="s">
        <v>217</v>
      </c>
      <c r="C189" s="471">
        <v>973</v>
      </c>
      <c r="D189" s="49">
        <v>1004</v>
      </c>
      <c r="E189" s="44" t="s">
        <v>218</v>
      </c>
      <c r="F189" s="83"/>
      <c r="G189" s="44"/>
      <c r="H189" s="330">
        <f>H192</f>
        <v>5783.1</v>
      </c>
      <c r="I189" s="330">
        <f>I192</f>
        <v>6072.2</v>
      </c>
    </row>
    <row r="190" spans="1:9" ht="12.75">
      <c r="A190" s="65"/>
      <c r="B190" s="183" t="s">
        <v>327</v>
      </c>
      <c r="C190" s="471"/>
      <c r="D190" s="49"/>
      <c r="E190" s="44"/>
      <c r="F190" s="83"/>
      <c r="G190" s="44"/>
      <c r="H190" s="336"/>
      <c r="I190" s="336"/>
    </row>
    <row r="191" spans="1:9" ht="12.75">
      <c r="A191" s="63"/>
      <c r="B191" s="489" t="s">
        <v>326</v>
      </c>
      <c r="C191" s="443"/>
      <c r="D191" s="490"/>
      <c r="E191" s="33"/>
      <c r="F191" s="392"/>
      <c r="G191" s="33"/>
      <c r="H191" s="341"/>
      <c r="I191" s="341"/>
    </row>
    <row r="192" spans="1:9" ht="12.75">
      <c r="A192" s="638" t="s">
        <v>320</v>
      </c>
      <c r="B192" s="184" t="s">
        <v>187</v>
      </c>
      <c r="C192" s="58">
        <v>973</v>
      </c>
      <c r="D192" s="63">
        <v>1004</v>
      </c>
      <c r="E192" s="57" t="s">
        <v>219</v>
      </c>
      <c r="F192" s="41">
        <v>598</v>
      </c>
      <c r="G192" s="41"/>
      <c r="H192" s="493">
        <f>H195</f>
        <v>5783.1</v>
      </c>
      <c r="I192" s="493">
        <f>I195</f>
        <v>6072.2</v>
      </c>
    </row>
    <row r="193" spans="1:9" ht="12.75">
      <c r="A193" s="41"/>
      <c r="B193" s="184" t="s">
        <v>207</v>
      </c>
      <c r="C193" s="530"/>
      <c r="D193" s="63"/>
      <c r="E193" s="57"/>
      <c r="F193" s="41"/>
      <c r="G193" s="57"/>
      <c r="H193" s="493"/>
      <c r="I193" s="493"/>
    </row>
    <row r="194" spans="1:9" ht="12.75">
      <c r="A194" s="99"/>
      <c r="B194" s="184" t="s">
        <v>208</v>
      </c>
      <c r="C194" s="530"/>
      <c r="D194" s="63"/>
      <c r="E194" s="57"/>
      <c r="F194" s="41"/>
      <c r="G194" s="57"/>
      <c r="H194" s="493"/>
      <c r="I194" s="493"/>
    </row>
    <row r="195" spans="1:9" ht="14.25">
      <c r="A195" s="639" t="s">
        <v>508</v>
      </c>
      <c r="B195" s="494" t="s">
        <v>204</v>
      </c>
      <c r="C195" s="454">
        <v>973</v>
      </c>
      <c r="D195" s="37">
        <v>1004</v>
      </c>
      <c r="E195" s="495" t="s">
        <v>218</v>
      </c>
      <c r="F195" s="39">
        <v>598</v>
      </c>
      <c r="G195" s="495">
        <v>262</v>
      </c>
      <c r="H195" s="496">
        <v>5783.1</v>
      </c>
      <c r="I195" s="496">
        <v>6072.2</v>
      </c>
    </row>
    <row r="196" spans="1:9" ht="15">
      <c r="A196" s="421" t="s">
        <v>509</v>
      </c>
      <c r="B196" s="168" t="s">
        <v>220</v>
      </c>
      <c r="C196" s="523">
        <v>973</v>
      </c>
      <c r="D196" s="421">
        <v>1004</v>
      </c>
      <c r="E196" s="421" t="s">
        <v>88</v>
      </c>
      <c r="F196" s="421">
        <v>598</v>
      </c>
      <c r="G196" s="421"/>
      <c r="H196" s="615">
        <f>H197</f>
        <v>1101.8</v>
      </c>
      <c r="I196" s="615">
        <f>I197</f>
        <v>1167.8</v>
      </c>
    </row>
    <row r="197" spans="1:9" ht="14.25">
      <c r="A197" s="640" t="s">
        <v>510</v>
      </c>
      <c r="B197" s="343" t="s">
        <v>182</v>
      </c>
      <c r="C197" s="80">
        <v>973</v>
      </c>
      <c r="D197" s="30">
        <v>1004</v>
      </c>
      <c r="E197" s="30" t="s">
        <v>88</v>
      </c>
      <c r="F197" s="30">
        <v>598</v>
      </c>
      <c r="G197" s="30">
        <v>226</v>
      </c>
      <c r="H197" s="345">
        <v>1101.8</v>
      </c>
      <c r="I197" s="345">
        <v>1167.8</v>
      </c>
    </row>
    <row r="198" spans="1:9" ht="15">
      <c r="A198" s="641" t="s">
        <v>229</v>
      </c>
      <c r="B198" s="642" t="s">
        <v>135</v>
      </c>
      <c r="C198" s="508">
        <v>973</v>
      </c>
      <c r="D198" s="110" t="s">
        <v>420</v>
      </c>
      <c r="E198" s="643"/>
      <c r="F198" s="643"/>
      <c r="G198" s="96"/>
      <c r="H198" s="378">
        <f>H199</f>
        <v>211</v>
      </c>
      <c r="I198" s="378">
        <f>I199</f>
        <v>593.3</v>
      </c>
    </row>
    <row r="199" spans="1:9" ht="14.25">
      <c r="A199" s="92" t="s">
        <v>434</v>
      </c>
      <c r="B199" s="413" t="s">
        <v>421</v>
      </c>
      <c r="C199" s="27">
        <v>973</v>
      </c>
      <c r="D199" s="337" t="s">
        <v>239</v>
      </c>
      <c r="E199" s="29"/>
      <c r="F199" s="644"/>
      <c r="G199" s="106"/>
      <c r="H199" s="648">
        <f>H201</f>
        <v>211</v>
      </c>
      <c r="I199" s="623">
        <f>I201</f>
        <v>593.3</v>
      </c>
    </row>
    <row r="200" spans="1:9" ht="15">
      <c r="A200" s="48"/>
      <c r="B200" s="608" t="s">
        <v>422</v>
      </c>
      <c r="C200" s="516"/>
      <c r="D200" s="111"/>
      <c r="E200" s="139"/>
      <c r="F200" s="645"/>
      <c r="G200" s="99"/>
      <c r="H200" s="620"/>
      <c r="I200" s="175"/>
    </row>
    <row r="201" spans="1:9" ht="14.25">
      <c r="A201" s="290" t="s">
        <v>435</v>
      </c>
      <c r="B201" s="499" t="s">
        <v>136</v>
      </c>
      <c r="C201" s="58">
        <v>973</v>
      </c>
      <c r="D201" s="90" t="s">
        <v>239</v>
      </c>
      <c r="E201" s="41" t="s">
        <v>87</v>
      </c>
      <c r="F201" s="63"/>
      <c r="G201" s="504"/>
      <c r="H201" s="212">
        <f>H204</f>
        <v>211</v>
      </c>
      <c r="I201" s="574">
        <f>I204</f>
        <v>593.3</v>
      </c>
    </row>
    <row r="202" spans="1:9" ht="14.25">
      <c r="A202" s="290"/>
      <c r="B202" s="499" t="s">
        <v>270</v>
      </c>
      <c r="C202" s="58"/>
      <c r="D202" s="90"/>
      <c r="E202" s="63"/>
      <c r="F202" s="63"/>
      <c r="G202" s="63"/>
      <c r="H202" s="211"/>
      <c r="I202" s="500"/>
    </row>
    <row r="203" spans="1:9" ht="14.25">
      <c r="A203" s="290"/>
      <c r="B203" s="499" t="s">
        <v>271</v>
      </c>
      <c r="C203" s="450"/>
      <c r="D203" s="501"/>
      <c r="E203" s="48"/>
      <c r="F203" s="48"/>
      <c r="G203" s="30"/>
      <c r="H203" s="503"/>
      <c r="I203" s="175"/>
    </row>
    <row r="204" spans="1:9" ht="14.25">
      <c r="A204" s="92" t="s">
        <v>436</v>
      </c>
      <c r="B204" s="177" t="s">
        <v>166</v>
      </c>
      <c r="C204" s="23">
        <v>973</v>
      </c>
      <c r="D204" s="181" t="s">
        <v>239</v>
      </c>
      <c r="E204" s="89" t="s">
        <v>87</v>
      </c>
      <c r="F204" s="63">
        <v>500</v>
      </c>
      <c r="G204" s="504"/>
      <c r="H204" s="212">
        <f>H206</f>
        <v>211</v>
      </c>
      <c r="I204" s="574">
        <f>I206</f>
        <v>593.3</v>
      </c>
    </row>
    <row r="205" spans="1:9" ht="14.25">
      <c r="A205" s="339"/>
      <c r="B205" s="244" t="s">
        <v>167</v>
      </c>
      <c r="C205" s="80"/>
      <c r="D205" s="93"/>
      <c r="E205" s="502"/>
      <c r="F205" s="48"/>
      <c r="G205" s="30"/>
      <c r="H205" s="503"/>
      <c r="I205" s="500"/>
    </row>
    <row r="206" spans="1:9" ht="12.75">
      <c r="A206" s="41" t="s">
        <v>436</v>
      </c>
      <c r="B206" s="244" t="s">
        <v>182</v>
      </c>
      <c r="C206" s="480">
        <v>973</v>
      </c>
      <c r="D206" s="94" t="s">
        <v>239</v>
      </c>
      <c r="E206" s="505" t="s">
        <v>87</v>
      </c>
      <c r="F206" s="37">
        <v>500</v>
      </c>
      <c r="G206" s="506">
        <v>226</v>
      </c>
      <c r="H206" s="646">
        <v>211</v>
      </c>
      <c r="I206" s="647">
        <v>593.3</v>
      </c>
    </row>
    <row r="207" spans="1:9" ht="15">
      <c r="A207" s="106" t="s">
        <v>163</v>
      </c>
      <c r="B207" s="161" t="s">
        <v>159</v>
      </c>
      <c r="C207" s="508">
        <v>973</v>
      </c>
      <c r="D207" s="114" t="s">
        <v>236</v>
      </c>
      <c r="E207" s="508"/>
      <c r="F207" s="115"/>
      <c r="G207" s="106" t="s">
        <v>7</v>
      </c>
      <c r="H207" s="412">
        <f>H208</f>
        <v>800</v>
      </c>
      <c r="I207" s="412">
        <f>SUM(I208:I210)</f>
        <v>800</v>
      </c>
    </row>
    <row r="208" spans="1:9" ht="15">
      <c r="A208" s="182" t="s">
        <v>164</v>
      </c>
      <c r="B208" s="351" t="s">
        <v>199</v>
      </c>
      <c r="C208" s="441">
        <v>973</v>
      </c>
      <c r="D208" s="348" t="s">
        <v>236</v>
      </c>
      <c r="E208" s="32" t="s">
        <v>86</v>
      </c>
      <c r="F208" s="509"/>
      <c r="G208" s="510"/>
      <c r="H208" s="398">
        <f>H211</f>
        <v>800</v>
      </c>
      <c r="I208" s="398">
        <f>I211</f>
        <v>800</v>
      </c>
    </row>
    <row r="209" spans="1:9" ht="15">
      <c r="A209" s="14"/>
      <c r="B209" s="161" t="s">
        <v>201</v>
      </c>
      <c r="C209" s="471"/>
      <c r="D209" s="51"/>
      <c r="E209" s="65"/>
      <c r="F209" s="49"/>
      <c r="G209" s="507"/>
      <c r="H209" s="511"/>
      <c r="I209" s="511"/>
    </row>
    <row r="210" spans="1:9" ht="15">
      <c r="A210" s="172"/>
      <c r="B210" s="512" t="s">
        <v>200</v>
      </c>
      <c r="C210" s="443"/>
      <c r="D210" s="513"/>
      <c r="E210" s="69"/>
      <c r="F210" s="490"/>
      <c r="G210" s="402"/>
      <c r="H210" s="514"/>
      <c r="I210" s="514"/>
    </row>
    <row r="211" spans="1:9" ht="14.25">
      <c r="A211" s="649" t="s">
        <v>209</v>
      </c>
      <c r="B211" s="162" t="s">
        <v>166</v>
      </c>
      <c r="C211" s="27">
        <v>973</v>
      </c>
      <c r="D211" s="497" t="s">
        <v>236</v>
      </c>
      <c r="E211" s="34" t="s">
        <v>86</v>
      </c>
      <c r="F211" s="498">
        <v>500</v>
      </c>
      <c r="G211" s="394"/>
      <c r="H211" s="416">
        <f>H213</f>
        <v>800</v>
      </c>
      <c r="I211" s="416">
        <f>I213</f>
        <v>800</v>
      </c>
    </row>
    <row r="212" spans="1:9" ht="14.25">
      <c r="A212" s="650"/>
      <c r="B212" s="163" t="s">
        <v>167</v>
      </c>
      <c r="C212" s="58"/>
      <c r="D212" s="90"/>
      <c r="E212" s="63"/>
      <c r="F212" s="89"/>
      <c r="G212" s="399"/>
      <c r="H212" s="388"/>
      <c r="I212" s="388"/>
    </row>
    <row r="213" spans="1:9" ht="14.25">
      <c r="A213" s="651" t="s">
        <v>210</v>
      </c>
      <c r="B213" s="173" t="s">
        <v>182</v>
      </c>
      <c r="C213" s="27">
        <v>973</v>
      </c>
      <c r="D213" s="497" t="s">
        <v>236</v>
      </c>
      <c r="E213" s="34" t="s">
        <v>86</v>
      </c>
      <c r="F213" s="498">
        <v>500</v>
      </c>
      <c r="G213" s="394">
        <v>226</v>
      </c>
      <c r="H213" s="416">
        <v>800</v>
      </c>
      <c r="I213" s="416">
        <v>800</v>
      </c>
    </row>
    <row r="214" spans="1:9" ht="15">
      <c r="A214" s="11"/>
      <c r="B214" s="515" t="s">
        <v>47</v>
      </c>
      <c r="C214" s="207"/>
      <c r="D214" s="53"/>
      <c r="E214" s="53"/>
      <c r="F214" s="53"/>
      <c r="G214" s="421"/>
      <c r="H214" s="423">
        <f>H14+H67+H71+H74+H89+H98+H101+H137+H154+H176+H198+H207</f>
        <v>81240</v>
      </c>
      <c r="I214" s="423">
        <f>I14+I67+I71+I74+I89+I100+I101+I137+I154+I176+I198+I207</f>
        <v>83400.00000000001</v>
      </c>
    </row>
    <row r="215" spans="2:9" ht="12.75">
      <c r="B215" s="54"/>
      <c r="C215" s="518"/>
      <c r="D215" s="55"/>
      <c r="E215" s="55"/>
      <c r="F215" s="55"/>
      <c r="G215" s="56"/>
      <c r="H215" s="91"/>
      <c r="I215" s="91"/>
    </row>
    <row r="216" spans="2:9" ht="12.75">
      <c r="B216" s="54"/>
      <c r="C216" s="518"/>
      <c r="D216" s="55"/>
      <c r="E216" s="55"/>
      <c r="F216" s="55"/>
      <c r="G216" s="56"/>
      <c r="H216" s="91"/>
      <c r="I216" s="91"/>
    </row>
    <row r="217" spans="1:9" s="167" customFormat="1" ht="15">
      <c r="A217" s="656"/>
      <c r="B217" s="161" t="s">
        <v>105</v>
      </c>
      <c r="C217" s="1121"/>
      <c r="D217" s="656"/>
      <c r="E217" s="656"/>
      <c r="F217" s="1141" t="s">
        <v>721</v>
      </c>
      <c r="G217" s="1142"/>
      <c r="H217" s="1142"/>
      <c r="I217" s="1142"/>
    </row>
    <row r="218" spans="1:8" ht="12.75">
      <c r="A218" s="91"/>
      <c r="B218" s="91"/>
      <c r="C218" s="613"/>
      <c r="D218" s="91"/>
      <c r="E218" s="1133" t="s">
        <v>7</v>
      </c>
      <c r="F218" s="1133"/>
      <c r="G218" s="1133"/>
      <c r="H218" s="1133"/>
    </row>
    <row r="219" ht="12.75">
      <c r="B219" s="188"/>
    </row>
    <row r="220" ht="12.75">
      <c r="B220" s="188"/>
    </row>
    <row r="221" ht="12.75">
      <c r="B221" s="188"/>
    </row>
    <row r="222" ht="12.75">
      <c r="B222" s="188"/>
    </row>
    <row r="223" ht="12.75">
      <c r="B223" s="188"/>
    </row>
    <row r="224" ht="12.75">
      <c r="B224" s="188"/>
    </row>
    <row r="225" ht="12.75">
      <c r="B225" s="188"/>
    </row>
    <row r="226" ht="12.75">
      <c r="B226" s="188"/>
    </row>
    <row r="227" ht="12.75">
      <c r="B227" s="188"/>
    </row>
    <row r="228" ht="12.75">
      <c r="B228" s="188"/>
    </row>
    <row r="229" ht="12.75">
      <c r="B229" s="188"/>
    </row>
    <row r="230" ht="12.75">
      <c r="B230" s="188"/>
    </row>
    <row r="231" ht="12.75">
      <c r="B231" s="188"/>
    </row>
    <row r="232" ht="12.75">
      <c r="B232" s="188"/>
    </row>
    <row r="233" ht="12.75">
      <c r="B233" s="188"/>
    </row>
    <row r="234" ht="12.75">
      <c r="B234" s="188"/>
    </row>
    <row r="235" ht="12.75">
      <c r="B235" s="188"/>
    </row>
    <row r="236" ht="12.75">
      <c r="B236" s="188"/>
    </row>
    <row r="237" ht="12.75">
      <c r="B237" s="188"/>
    </row>
    <row r="238" ht="12.75">
      <c r="B238" s="188"/>
    </row>
    <row r="239" ht="12.75">
      <c r="B239" s="188"/>
    </row>
    <row r="240" ht="12.75">
      <c r="B240" s="188"/>
    </row>
    <row r="241" ht="12.75">
      <c r="B241" s="188"/>
    </row>
    <row r="242" ht="12.75">
      <c r="B242" s="188"/>
    </row>
    <row r="243" ht="12.75">
      <c r="B243" s="188"/>
    </row>
    <row r="244" ht="12.75">
      <c r="B244" s="188"/>
    </row>
    <row r="245" ht="12.75">
      <c r="B245" s="188"/>
    </row>
    <row r="246" ht="12.75">
      <c r="B246" s="188"/>
    </row>
    <row r="247" ht="12.75">
      <c r="B247" s="188"/>
    </row>
    <row r="248" ht="12.75">
      <c r="B248" s="188"/>
    </row>
    <row r="249" ht="12.75">
      <c r="B249" s="188"/>
    </row>
    <row r="250" ht="12.75">
      <c r="B250" s="188"/>
    </row>
    <row r="251" ht="12.75">
      <c r="B251" s="188"/>
    </row>
    <row r="252" ht="12.75">
      <c r="B252" s="188"/>
    </row>
    <row r="253" ht="12.75">
      <c r="B253" s="188"/>
    </row>
    <row r="254" ht="12.75">
      <c r="B254" s="188"/>
    </row>
    <row r="255" ht="12.75">
      <c r="B255" s="188"/>
    </row>
  </sheetData>
  <sheetProtection/>
  <mergeCells count="11">
    <mergeCell ref="E1:I1"/>
    <mergeCell ref="E2:I2"/>
    <mergeCell ref="E3:I3"/>
    <mergeCell ref="E4:I4"/>
    <mergeCell ref="E218:H218"/>
    <mergeCell ref="H10:I10"/>
    <mergeCell ref="E5:I5"/>
    <mergeCell ref="F217:I217"/>
    <mergeCell ref="B8:H8"/>
    <mergeCell ref="B9:H9"/>
    <mergeCell ref="B10:C10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B18" sqref="B18"/>
    </sheetView>
  </sheetViews>
  <sheetFormatPr defaultColWidth="9.00390625" defaultRowHeight="12.75"/>
  <cols>
    <col min="1" max="1" width="30.25390625" style="0" customWidth="1"/>
    <col min="2" max="2" width="51.25390625" style="0" customWidth="1"/>
    <col min="3" max="5" width="11.125" style="0" customWidth="1"/>
  </cols>
  <sheetData>
    <row r="1" spans="1:7" ht="13.5" customHeight="1">
      <c r="A1" s="62"/>
      <c r="B1" s="1122" t="s">
        <v>717</v>
      </c>
      <c r="C1" s="1123"/>
      <c r="D1" s="1123"/>
      <c r="E1" s="1123"/>
      <c r="F1" s="1"/>
      <c r="G1" s="1"/>
    </row>
    <row r="2" spans="1:7" ht="12.75">
      <c r="A2" s="62"/>
      <c r="B2" s="1122" t="s">
        <v>470</v>
      </c>
      <c r="C2" s="1123"/>
      <c r="D2" s="1123"/>
      <c r="E2" s="1123"/>
      <c r="F2" s="1"/>
      <c r="G2" s="1"/>
    </row>
    <row r="3" spans="1:7" ht="12.75">
      <c r="A3" s="62"/>
      <c r="B3" s="1122" t="s">
        <v>706</v>
      </c>
      <c r="C3" s="1123"/>
      <c r="D3" s="1123"/>
      <c r="E3" s="1123"/>
      <c r="F3" s="1"/>
      <c r="G3" s="1"/>
    </row>
    <row r="4" spans="1:7" ht="12.75">
      <c r="A4" s="62"/>
      <c r="B4" s="1122" t="s">
        <v>707</v>
      </c>
      <c r="C4" s="1123"/>
      <c r="D4" s="1123"/>
      <c r="E4" s="1123"/>
      <c r="F4" s="1"/>
      <c r="G4" s="1"/>
    </row>
    <row r="5" spans="1:7" ht="12.75">
      <c r="A5" s="62"/>
      <c r="B5" s="1122" t="s">
        <v>708</v>
      </c>
      <c r="C5" s="1123"/>
      <c r="D5" s="1123"/>
      <c r="E5" s="1123"/>
      <c r="F5" s="1"/>
      <c r="G5" s="1"/>
    </row>
    <row r="6" spans="2:3" ht="12.75">
      <c r="B6" s="1037"/>
      <c r="C6" s="1037"/>
    </row>
    <row r="7" spans="2:3" ht="12.75">
      <c r="B7" s="1037"/>
      <c r="C7" s="1037"/>
    </row>
    <row r="8" spans="1:3" ht="15.75">
      <c r="A8" s="1145" t="s">
        <v>446</v>
      </c>
      <c r="B8" s="1145"/>
      <c r="C8" s="1145"/>
    </row>
    <row r="9" spans="1:3" ht="15.75">
      <c r="A9" s="1145" t="s">
        <v>447</v>
      </c>
      <c r="B9" s="1145"/>
      <c r="C9" s="1145"/>
    </row>
    <row r="10" spans="1:3" ht="15.75">
      <c r="A10" s="216"/>
      <c r="B10" s="236" t="s">
        <v>690</v>
      </c>
      <c r="C10" s="200"/>
    </row>
    <row r="11" spans="2:5" ht="15">
      <c r="B11" s="76"/>
      <c r="C11" s="62"/>
      <c r="D11" s="1144"/>
      <c r="E11" s="1144"/>
    </row>
    <row r="12" spans="2:3" ht="12.75">
      <c r="B12" s="76"/>
      <c r="C12" s="62"/>
    </row>
    <row r="13" spans="1:5" s="216" customFormat="1" ht="15" customHeight="1">
      <c r="A13" s="213"/>
      <c r="B13" s="213"/>
      <c r="C13" s="214" t="s">
        <v>230</v>
      </c>
      <c r="D13" s="215" t="s">
        <v>230</v>
      </c>
      <c r="E13" s="215" t="s">
        <v>230</v>
      </c>
    </row>
    <row r="14" spans="1:5" s="216" customFormat="1" ht="15" customHeight="1">
      <c r="A14" s="217" t="s">
        <v>141</v>
      </c>
      <c r="B14" s="217" t="s">
        <v>142</v>
      </c>
      <c r="C14" s="218" t="s">
        <v>231</v>
      </c>
      <c r="D14" s="217" t="s">
        <v>232</v>
      </c>
      <c r="E14" s="217" t="s">
        <v>457</v>
      </c>
    </row>
    <row r="15" spans="1:5" s="216" customFormat="1" ht="15" customHeight="1">
      <c r="A15" s="219" t="s">
        <v>333</v>
      </c>
      <c r="B15" s="219" t="s">
        <v>448</v>
      </c>
      <c r="C15" s="220">
        <f>C18</f>
        <v>5000</v>
      </c>
      <c r="D15" s="220">
        <f>D18</f>
        <v>2700</v>
      </c>
      <c r="E15" s="220">
        <f>E18</f>
        <v>1400.0000000000146</v>
      </c>
    </row>
    <row r="16" spans="1:5" s="216" customFormat="1" ht="15" customHeight="1">
      <c r="A16" s="219"/>
      <c r="B16" s="219" t="s">
        <v>718</v>
      </c>
      <c r="C16" s="221"/>
      <c r="D16" s="221"/>
      <c r="E16" s="221"/>
    </row>
    <row r="17" spans="1:5" s="216" customFormat="1" ht="15" customHeight="1">
      <c r="A17" s="222"/>
      <c r="B17" s="223"/>
      <c r="C17" s="224"/>
      <c r="D17" s="224"/>
      <c r="E17" s="224"/>
    </row>
    <row r="18" spans="1:5" s="216" customFormat="1" ht="15" customHeight="1">
      <c r="A18" s="219" t="s">
        <v>334</v>
      </c>
      <c r="B18" s="219" t="s">
        <v>143</v>
      </c>
      <c r="C18" s="220">
        <f>C24+C21</f>
        <v>5000</v>
      </c>
      <c r="D18" s="220">
        <f>D24+D21</f>
        <v>2700</v>
      </c>
      <c r="E18" s="220">
        <f>E24+E21</f>
        <v>1400.0000000000146</v>
      </c>
    </row>
    <row r="19" spans="1:5" s="216" customFormat="1" ht="15" customHeight="1">
      <c r="A19" s="219"/>
      <c r="B19" s="219" t="s">
        <v>719</v>
      </c>
      <c r="C19" s="221"/>
      <c r="D19" s="221"/>
      <c r="E19" s="221"/>
    </row>
    <row r="20" spans="1:5" s="216" customFormat="1" ht="15" customHeight="1">
      <c r="A20" s="222"/>
      <c r="B20" s="223"/>
      <c r="C20" s="224"/>
      <c r="D20" s="224"/>
      <c r="E20" s="224"/>
    </row>
    <row r="21" spans="1:5" s="216" customFormat="1" ht="15" customHeight="1">
      <c r="A21" s="225" t="s">
        <v>144</v>
      </c>
      <c r="B21" s="226" t="s">
        <v>145</v>
      </c>
      <c r="C21" s="227">
        <f>-Дох_2012!G77</f>
        <v>-74000</v>
      </c>
      <c r="D21" s="227">
        <f>-'ДОХ 2013-2014'!D82</f>
        <v>-78540</v>
      </c>
      <c r="E21" s="227">
        <f>-'ДОХ 2013-2014'!G82</f>
        <v>-82000</v>
      </c>
    </row>
    <row r="22" spans="1:5" s="216" customFormat="1" ht="15" customHeight="1">
      <c r="A22" s="228"/>
      <c r="B22" s="229" t="s">
        <v>146</v>
      </c>
      <c r="C22" s="230"/>
      <c r="D22" s="230"/>
      <c r="E22" s="230"/>
    </row>
    <row r="23" spans="1:5" s="216" customFormat="1" ht="15" customHeight="1">
      <c r="A23" s="222"/>
      <c r="B23" s="231" t="s">
        <v>720</v>
      </c>
      <c r="C23" s="232"/>
      <c r="D23" s="232"/>
      <c r="E23" s="232"/>
    </row>
    <row r="24" spans="1:5" s="216" customFormat="1" ht="15" customHeight="1">
      <c r="A24" s="225" t="s">
        <v>147</v>
      </c>
      <c r="B24" s="226" t="s">
        <v>148</v>
      </c>
      <c r="C24" s="233">
        <f>'Вед стр_2012'!L220</f>
        <v>79000</v>
      </c>
      <c r="D24" s="233">
        <f>'Расх 2013_2014'!H214</f>
        <v>81240</v>
      </c>
      <c r="E24" s="233">
        <f>'Расх 2013_2014'!I214</f>
        <v>83400.00000000001</v>
      </c>
    </row>
    <row r="25" spans="1:5" s="216" customFormat="1" ht="15" customHeight="1">
      <c r="A25" s="228"/>
      <c r="B25" s="229" t="s">
        <v>149</v>
      </c>
      <c r="C25" s="234"/>
      <c r="D25" s="234"/>
      <c r="E25" s="234"/>
    </row>
    <row r="26" spans="1:5" s="216" customFormat="1" ht="15" customHeight="1">
      <c r="A26" s="222"/>
      <c r="B26" s="231" t="s">
        <v>720</v>
      </c>
      <c r="C26" s="224"/>
      <c r="D26" s="224"/>
      <c r="E26" s="224"/>
    </row>
    <row r="27" spans="1:5" s="216" customFormat="1" ht="15" customHeight="1">
      <c r="A27" s="222"/>
      <c r="B27" s="217" t="s">
        <v>150</v>
      </c>
      <c r="C27" s="235">
        <f>C15</f>
        <v>5000</v>
      </c>
      <c r="D27" s="235">
        <f>D15</f>
        <v>2700</v>
      </c>
      <c r="E27" s="235">
        <f>E15</f>
        <v>1400.0000000000146</v>
      </c>
    </row>
    <row r="28" s="216" customFormat="1" ht="15" customHeight="1"/>
    <row r="29" s="216" customFormat="1" ht="15" customHeight="1"/>
    <row r="30" spans="1:5" ht="15">
      <c r="A30" s="216"/>
      <c r="B30" s="216"/>
      <c r="C30" s="216"/>
      <c r="D30" s="216"/>
      <c r="E30" s="216"/>
    </row>
    <row r="31" spans="1:7" s="550" customFormat="1" ht="15.75">
      <c r="A31" s="1051" t="s">
        <v>692</v>
      </c>
      <c r="B31" s="216"/>
      <c r="C31" s="216"/>
      <c r="D31" s="1052" t="s">
        <v>721</v>
      </c>
      <c r="E31" s="1052"/>
      <c r="F31" s="126"/>
      <c r="G31" s="126"/>
    </row>
  </sheetData>
  <sheetProtection/>
  <mergeCells count="8">
    <mergeCell ref="B5:E5"/>
    <mergeCell ref="D11:E11"/>
    <mergeCell ref="A8:C8"/>
    <mergeCell ref="A9:C9"/>
    <mergeCell ref="B1:E1"/>
    <mergeCell ref="B2:E2"/>
    <mergeCell ref="B3:E3"/>
    <mergeCell ref="B4:E4"/>
  </mergeCells>
  <printOptions/>
  <pageMargins left="1.5748031496062993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SysAdmin</dc:creator>
  <cp:keywords/>
  <dc:description/>
  <cp:lastModifiedBy>Yuri</cp:lastModifiedBy>
  <cp:lastPrinted>2012-12-03T12:31:43Z</cp:lastPrinted>
  <dcterms:created xsi:type="dcterms:W3CDTF">2008-11-20T11:14:02Z</dcterms:created>
  <dcterms:modified xsi:type="dcterms:W3CDTF">2013-10-13T20:11:36Z</dcterms:modified>
  <cp:category/>
  <cp:version/>
  <cp:contentType/>
  <cp:contentStatus/>
</cp:coreProperties>
</file>